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2"/>
  </bookViews>
  <sheets>
    <sheet name="corpi civili - articolo" sheetId="1" r:id="rId1"/>
    <sheet name="corpi militari - articolo" sheetId="2" r:id="rId2"/>
    <sheet name="informazioni complete" sheetId="3" r:id="rId3"/>
  </sheets>
  <externalReferences>
    <externalReference r:id="rId6"/>
  </externalReferences>
  <definedNames>
    <definedName name="_xlnm.Print_Area" localSheetId="0">'corpi civili - articolo'!$A$2:$F$21</definedName>
    <definedName name="_xlnm.Print_Area" localSheetId="1">'corpi militari - articolo'!$A$2:$F$21</definedName>
    <definedName name="_xlnm.Print_Area" localSheetId="2">'informazioni complete'!$A$2:$R$29</definedName>
  </definedNames>
  <calcPr fullCalcOnLoad="1"/>
</workbook>
</file>

<file path=xl/sharedStrings.xml><?xml version="1.0" encoding="utf-8"?>
<sst xmlns="http://schemas.openxmlformats.org/spreadsheetml/2006/main" count="103" uniqueCount="67">
  <si>
    <t xml:space="preserve">Corpi di polizia - coda ccnl 2006-2007 - Oneri  per aumento della misura oraria di lavoro straordinario  </t>
  </si>
  <si>
    <t>QUALIFICHE</t>
  </si>
  <si>
    <t>PARAMETRI</t>
  </si>
  <si>
    <t xml:space="preserve"> Stipendi 2005</t>
  </si>
  <si>
    <t>Stipendi  con parametro 164,70 (spettanti dal 1° febbraio 2007)</t>
  </si>
  <si>
    <t>Lavoro straordinario feriale  (mediamente 75% delle ore annue)</t>
  </si>
  <si>
    <t>Lavoro straordinario festivo o notturno (mediamente 20% delle ore annue)</t>
  </si>
  <si>
    <t>Lavoro straordinario festivo/notturno (mediamente 5% delle ore annue)</t>
  </si>
  <si>
    <t xml:space="preserve">misura oraria  feriale rivalutata </t>
  </si>
  <si>
    <t>nuova misura oraria dal 1° dicembre 2008</t>
  </si>
  <si>
    <t>misura vigente feriale</t>
  </si>
  <si>
    <t>differenza oraria da riconoscere (60%)</t>
  </si>
  <si>
    <t>indice di rivalutazione minima</t>
  </si>
  <si>
    <t>misura oraria   notturna o festiva rivalutata</t>
  </si>
  <si>
    <t>misura vigente festiva o notturna</t>
  </si>
  <si>
    <t>misura oraria   notturna/festiva rivalutata</t>
  </si>
  <si>
    <t>misura vigente festiva/notturna</t>
  </si>
  <si>
    <t>rapporto di utilizzo della misura  rivalutata</t>
  </si>
  <si>
    <t>VICE QUESTORE AGGIUNTO</t>
  </si>
  <si>
    <t>COMMISSARIO CAPO</t>
  </si>
  <si>
    <t>COMMISSARIO</t>
  </si>
  <si>
    <t>RUOLO ISPETTORI</t>
  </si>
  <si>
    <t xml:space="preserve">ISPETTORE SUPERIORE S.UPS SOSTITUTO COMMISSARIO </t>
  </si>
  <si>
    <t xml:space="preserve">ISPETTORE SUPERIORE S.UPS (con 8 a. nella qualifica)                </t>
  </si>
  <si>
    <t>ISPETTORE SUPERIORE S.UPS</t>
  </si>
  <si>
    <t>ISPETTORE CAPO con 10 anni</t>
  </si>
  <si>
    <t>ISPETTORE CAPO</t>
  </si>
  <si>
    <t xml:space="preserve">ISPETTORE                                                                </t>
  </si>
  <si>
    <t xml:space="preserve">VICE ISPETTORE                                                     </t>
  </si>
  <si>
    <t>RUOLO SOVRINTENDENTI</t>
  </si>
  <si>
    <t>SOVRINTENDENTE CAPO    (con 8 a. nella qualifica)</t>
  </si>
  <si>
    <t xml:space="preserve">SOVRINTENDENTE CAPO                                         </t>
  </si>
  <si>
    <t>SOVRINTENDENTE</t>
  </si>
  <si>
    <t xml:space="preserve">VICE SOVRINTENDENTE                                    </t>
  </si>
  <si>
    <t>RUOLO ASSISTENTI E AGENTI</t>
  </si>
  <si>
    <t>ASSISTENTE CAPO    (con 8 a. nella qualifica)</t>
  </si>
  <si>
    <t>AGENTE SCELTO</t>
  </si>
  <si>
    <t>AGENTE</t>
  </si>
  <si>
    <r>
      <t xml:space="preserve">VICE COMMISSARIO        </t>
    </r>
    <r>
      <rPr>
        <sz val="10"/>
        <rFont val="Arial"/>
        <family val="2"/>
      </rPr>
      <t xml:space="preserve">                                      </t>
    </r>
    <r>
      <rPr>
        <b/>
        <sz val="10"/>
        <rFont val="Arial"/>
        <family val="2"/>
      </rPr>
      <t xml:space="preserve">                     </t>
    </r>
  </si>
  <si>
    <r>
      <t xml:space="preserve">ASSISTENTE CAPO                                           </t>
    </r>
    <r>
      <rPr>
        <b/>
        <sz val="10"/>
        <rFont val="Arial"/>
        <family val="2"/>
      </rPr>
      <t xml:space="preserve">   </t>
    </r>
  </si>
  <si>
    <r>
      <t xml:space="preserve">ASSISTENTE                                           </t>
    </r>
    <r>
      <rPr>
        <b/>
        <sz val="10"/>
        <rFont val="Arial"/>
        <family val="2"/>
      </rPr>
      <t xml:space="preserve">   </t>
    </r>
  </si>
  <si>
    <t>Misure orarie del lavoro strordinario a decorrere dal 1° dicembre 2008</t>
  </si>
  <si>
    <t>Feriale</t>
  </si>
  <si>
    <t>Notturno o festivo</t>
  </si>
  <si>
    <t>Notturno/festivo</t>
  </si>
  <si>
    <t>qualifiche ed equiparate</t>
  </si>
  <si>
    <t>Parametri</t>
  </si>
  <si>
    <t>euro</t>
  </si>
  <si>
    <t>Tenente Colonnello/Maggiore</t>
  </si>
  <si>
    <t>Capitano</t>
  </si>
  <si>
    <t>Tenente</t>
  </si>
  <si>
    <t>Sottotenente</t>
  </si>
  <si>
    <t>Maresciallo Aiutante SUPS “Luogotenente” / Maresciallo Aiutante “Luogotenente”</t>
  </si>
  <si>
    <t>Maresciallo Aiutante SUPS / Maresciallo Aiutante (con 8 anni nel grado)</t>
  </si>
  <si>
    <t>Maresciallo Aiutante SUPS / Maresciallo Aiutante</t>
  </si>
  <si>
    <t>Maresciallo Capo</t>
  </si>
  <si>
    <t>Maresciallo Ordinario</t>
  </si>
  <si>
    <t>Maresciallo</t>
  </si>
  <si>
    <t>Brigadiere Capo (con 8 anni nel grado)</t>
  </si>
  <si>
    <t>Brigadiere Capo</t>
  </si>
  <si>
    <t>Brigadiere</t>
  </si>
  <si>
    <t>Vice Brigadiere</t>
  </si>
  <si>
    <t>Appuntato Scelto (con 8 anni nel grado)</t>
  </si>
  <si>
    <t>Appuntato Scelto</t>
  </si>
  <si>
    <t>Appuntato</t>
  </si>
  <si>
    <t>Carabiniere Scelto / Finanziere Scelto</t>
  </si>
  <si>
    <t>Carabiniere / Finanziere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</si>
</sst>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_ ;[Red]\-#,##0\ "/>
    <numFmt numFmtId="172" formatCode="#,##0.00_ ;[Red]\-#,##0.00\ "/>
    <numFmt numFmtId="173" formatCode="#,##0_ ;\-#,##0\ 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#,##0.0000"/>
    <numFmt numFmtId="181" formatCode="#,##0.000000"/>
    <numFmt numFmtId="182" formatCode="#,##0.000"/>
    <numFmt numFmtId="183" formatCode="#,##0.00000"/>
    <numFmt numFmtId="184" formatCode="#,##0.0"/>
    <numFmt numFmtId="185" formatCode="0.0"/>
    <numFmt numFmtId="186" formatCode="_-* #,##0_-;\-* #,##0_-;_-* &quot;-&quot;??_-;_-@_-"/>
    <numFmt numFmtId="187" formatCode="#,##0.0;\-#,##0.0"/>
    <numFmt numFmtId="188" formatCode="_-* #,##0.0_-;\-* #,##0.0_-;_-* &quot;-&quot;??_-;_-@_-"/>
    <numFmt numFmtId="189" formatCode="0.0%"/>
    <numFmt numFmtId="190" formatCode="_-* #,##0.000_-;\-* #,##0.000_-;_-* &quot;-&quot;??_-;_-@_-"/>
    <numFmt numFmtId="191" formatCode="0.0000000000"/>
    <numFmt numFmtId="192" formatCode="0.00000000000"/>
    <numFmt numFmtId="193" formatCode="_-* #,##0.000_-;\-* #,##0.000_-;_-* &quot;-&quot;???_-;_-@_-"/>
    <numFmt numFmtId="194" formatCode="_-* #,##0.00_-;\-* #,##0.00_-;_-* &quot;-&quot;???_-;_-@_-"/>
    <numFmt numFmtId="195" formatCode="0.000000000000"/>
    <numFmt numFmtId="196" formatCode="_-* #,##0.0_-;\-* #,##0.0_-;_-* &quot;-&quot;?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  <numFmt numFmtId="201" formatCode="_-* #,##0.0000_-;\-* #,##0.0000_-;_-* &quot;-&quot;??_-;_-@_-"/>
    <numFmt numFmtId="202" formatCode="_-* #,##0.00000_-;\-* #,##0.00000_-;_-* &quot;-&quot;?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49">
      <alignment/>
      <protection/>
    </xf>
    <xf numFmtId="2" fontId="0" fillId="0" borderId="0" xfId="49" applyNumberFormat="1" applyAlignment="1">
      <alignment horizontal="center" vertical="center"/>
      <protection/>
    </xf>
    <xf numFmtId="4" fontId="0" fillId="0" borderId="0" xfId="49" applyNumberFormat="1" applyAlignment="1">
      <alignment horizontal="center" vertical="center"/>
      <protection/>
    </xf>
    <xf numFmtId="4" fontId="0" fillId="0" borderId="0" xfId="49" applyNumberFormat="1" applyBorder="1" applyAlignment="1">
      <alignment horizontal="center" vertical="center"/>
      <protection/>
    </xf>
    <xf numFmtId="2" fontId="0" fillId="0" borderId="0" xfId="49" applyNumberFormat="1">
      <alignment/>
      <protection/>
    </xf>
    <xf numFmtId="4" fontId="23" fillId="0" borderId="10" xfId="49" applyNumberFormat="1" applyFont="1" applyBorder="1" applyAlignment="1">
      <alignment horizontal="center" vertical="center" textRotation="90" wrapText="1"/>
      <protection/>
    </xf>
    <xf numFmtId="2" fontId="23" fillId="0" borderId="11" xfId="49" applyNumberFormat="1" applyFont="1" applyBorder="1" applyAlignment="1">
      <alignment horizontal="center" vertical="center" textRotation="90" wrapText="1"/>
      <protection/>
    </xf>
    <xf numFmtId="0" fontId="25" fillId="0" borderId="12" xfId="49" applyFont="1" applyBorder="1" applyAlignment="1">
      <alignment horizontal="center" vertical="center" textRotation="90" wrapText="1"/>
      <protection/>
    </xf>
    <xf numFmtId="0" fontId="23" fillId="24" borderId="13" xfId="49" applyFont="1" applyFill="1" applyBorder="1" applyAlignment="1">
      <alignment horizontal="center" vertical="center" textRotation="90" wrapText="1"/>
      <protection/>
    </xf>
    <xf numFmtId="2" fontId="23" fillId="25" borderId="14" xfId="49" applyNumberFormat="1" applyFont="1" applyFill="1" applyBorder="1" applyAlignment="1">
      <alignment horizontal="center" vertical="center" textRotation="90" wrapText="1"/>
      <protection/>
    </xf>
    <xf numFmtId="2" fontId="23" fillId="0" borderId="12" xfId="49" applyNumberFormat="1" applyFont="1" applyBorder="1" applyAlignment="1">
      <alignment horizontal="center" vertical="center" textRotation="90" wrapText="1"/>
      <protection/>
    </xf>
    <xf numFmtId="0" fontId="25" fillId="0" borderId="0" xfId="49" applyFont="1" applyBorder="1" applyAlignment="1">
      <alignment horizontal="center" vertical="center" textRotation="90" wrapText="1"/>
      <protection/>
    </xf>
    <xf numFmtId="0" fontId="23" fillId="24" borderId="11" xfId="49" applyFont="1" applyFill="1" applyBorder="1" applyAlignment="1">
      <alignment horizontal="center" vertical="center" textRotation="90" wrapText="1"/>
      <protection/>
    </xf>
    <xf numFmtId="0" fontId="26" fillId="0" borderId="13" xfId="0" applyFont="1" applyFill="1" applyBorder="1" applyAlignment="1">
      <alignment horizontal="center" wrapText="1"/>
    </xf>
    <xf numFmtId="2" fontId="0" fillId="0" borderId="15" xfId="49" applyNumberFormat="1" applyBorder="1" applyAlignment="1">
      <alignment horizontal="center" vertical="center"/>
      <protection/>
    </xf>
    <xf numFmtId="4" fontId="0" fillId="0" borderId="16" xfId="49" applyNumberFormat="1" applyBorder="1" applyAlignment="1">
      <alignment horizontal="center" vertical="center"/>
      <protection/>
    </xf>
    <xf numFmtId="4" fontId="0" fillId="0" borderId="17" xfId="49" applyNumberFormat="1" applyFont="1" applyBorder="1" applyAlignment="1">
      <alignment horizontal="center" vertical="center"/>
      <protection/>
    </xf>
    <xf numFmtId="2" fontId="0" fillId="0" borderId="18" xfId="49" applyNumberFormat="1" applyBorder="1" applyAlignment="1">
      <alignment horizontal="center" vertical="center"/>
      <protection/>
    </xf>
    <xf numFmtId="177" fontId="0" fillId="0" borderId="19" xfId="49" applyNumberFormat="1" applyFont="1" applyFill="1" applyBorder="1" applyAlignment="1">
      <alignment horizontal="center" vertical="center"/>
      <protection/>
    </xf>
    <xf numFmtId="2" fontId="0" fillId="0" borderId="19" xfId="49" applyNumberFormat="1" applyBorder="1" applyAlignment="1">
      <alignment horizontal="center" vertical="center"/>
      <protection/>
    </xf>
    <xf numFmtId="9" fontId="26" fillId="24" borderId="19" xfId="52" applyFont="1" applyFill="1" applyBorder="1" applyAlignment="1">
      <alignment horizontal="center" vertical="center"/>
    </xf>
    <xf numFmtId="0" fontId="0" fillId="0" borderId="15" xfId="49" applyBorder="1">
      <alignment/>
      <protection/>
    </xf>
    <xf numFmtId="177" fontId="0" fillId="0" borderId="16" xfId="49" applyNumberFormat="1" applyFont="1" applyFill="1" applyBorder="1" applyAlignment="1">
      <alignment horizontal="center" vertical="center"/>
      <protection/>
    </xf>
    <xf numFmtId="0" fontId="0" fillId="0" borderId="16" xfId="49" applyBorder="1">
      <alignment/>
      <protection/>
    </xf>
    <xf numFmtId="9" fontId="26" fillId="24" borderId="16" xfId="52" applyFont="1" applyFill="1" applyBorder="1" applyAlignment="1">
      <alignment horizontal="center" vertical="center"/>
    </xf>
    <xf numFmtId="0" fontId="0" fillId="0" borderId="17" xfId="49" applyBorder="1">
      <alignment/>
      <protection/>
    </xf>
    <xf numFmtId="0" fontId="0" fillId="0" borderId="10" xfId="0" applyBorder="1" applyAlignment="1">
      <alignment/>
    </xf>
    <xf numFmtId="2" fontId="27" fillId="0" borderId="0" xfId="49" applyNumberFormat="1" applyFont="1" applyBorder="1" applyAlignment="1">
      <alignment horizontal="center" vertical="center"/>
      <protection/>
    </xf>
    <xf numFmtId="4" fontId="0" fillId="0" borderId="12" xfId="49" applyNumberFormat="1" applyFont="1" applyBorder="1" applyAlignment="1">
      <alignment horizontal="center" vertical="center"/>
      <protection/>
    </xf>
    <xf numFmtId="2" fontId="0" fillId="0" borderId="18" xfId="49" applyNumberFormat="1" applyFont="1" applyBorder="1" applyAlignment="1">
      <alignment horizontal="center" vertical="center"/>
      <protection/>
    </xf>
    <xf numFmtId="2" fontId="0" fillId="0" borderId="19" xfId="49" applyNumberFormat="1" applyFont="1" applyBorder="1" applyAlignment="1">
      <alignment horizontal="center" vertical="center"/>
      <protection/>
    </xf>
    <xf numFmtId="2" fontId="26" fillId="0" borderId="19" xfId="49" applyNumberFormat="1" applyFont="1" applyBorder="1" applyAlignment="1">
      <alignment horizontal="center" vertical="center"/>
      <protection/>
    </xf>
    <xf numFmtId="2" fontId="0" fillId="0" borderId="19" xfId="49" applyNumberFormat="1" applyFont="1" applyBorder="1" applyAlignment="1">
      <alignment horizontal="center" vertical="center"/>
      <protection/>
    </xf>
    <xf numFmtId="178" fontId="0" fillId="0" borderId="20" xfId="49" applyNumberFormat="1" applyFont="1" applyBorder="1" applyAlignment="1">
      <alignment horizontal="center" vertical="center"/>
      <protection/>
    </xf>
    <xf numFmtId="43" fontId="0" fillId="0" borderId="0" xfId="45" applyNumberFormat="1" applyBorder="1" applyAlignment="1">
      <alignment/>
    </xf>
    <xf numFmtId="43" fontId="26" fillId="0" borderId="0" xfId="45" applyNumberFormat="1" applyFont="1" applyBorder="1" applyAlignment="1">
      <alignment/>
    </xf>
    <xf numFmtId="202" fontId="0" fillId="0" borderId="0" xfId="45" applyNumberFormat="1" applyBorder="1" applyAlignment="1">
      <alignment/>
    </xf>
    <xf numFmtId="43" fontId="0" fillId="0" borderId="21" xfId="45" applyNumberFormat="1" applyBorder="1" applyAlignment="1">
      <alignment/>
    </xf>
    <xf numFmtId="2" fontId="26" fillId="0" borderId="0" xfId="49" applyNumberFormat="1" applyFont="1" applyBorder="1" applyAlignment="1">
      <alignment horizontal="center"/>
      <protection/>
    </xf>
    <xf numFmtId="178" fontId="0" fillId="0" borderId="12" xfId="49" applyNumberFormat="1" applyBorder="1">
      <alignment/>
      <protection/>
    </xf>
    <xf numFmtId="2" fontId="0" fillId="0" borderId="21" xfId="49" applyNumberFormat="1" applyFont="1" applyBorder="1" applyAlignment="1">
      <alignment horizontal="center" vertical="center"/>
      <protection/>
    </xf>
    <xf numFmtId="2" fontId="0" fillId="0" borderId="0" xfId="49" applyNumberFormat="1" applyFont="1" applyBorder="1" applyAlignment="1">
      <alignment horizontal="center" vertical="center"/>
      <protection/>
    </xf>
    <xf numFmtId="2" fontId="26" fillId="0" borderId="0" xfId="49" applyNumberFormat="1" applyFont="1" applyBorder="1" applyAlignment="1">
      <alignment horizontal="center" vertical="center"/>
      <protection/>
    </xf>
    <xf numFmtId="2" fontId="0" fillId="0" borderId="0" xfId="49" applyNumberFormat="1" applyFont="1" applyBorder="1" applyAlignment="1">
      <alignment horizontal="center" vertical="center"/>
      <protection/>
    </xf>
    <xf numFmtId="178" fontId="0" fillId="0" borderId="12" xfId="4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26" fillId="0" borderId="21" xfId="0" applyFont="1" applyBorder="1" applyAlignment="1">
      <alignment horizontal="left"/>
    </xf>
    <xf numFmtId="2" fontId="0" fillId="0" borderId="0" xfId="49" applyNumberFormat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28" fillId="0" borderId="10" xfId="0" applyFont="1" applyBorder="1" applyAlignment="1">
      <alignment vertical="center" wrapText="1"/>
    </xf>
    <xf numFmtId="2" fontId="27" fillId="0" borderId="0" xfId="49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43" fontId="0" fillId="0" borderId="0" xfId="49" applyNumberFormat="1" applyBorder="1">
      <alignment/>
      <protection/>
    </xf>
    <xf numFmtId="2" fontId="0" fillId="0" borderId="0" xfId="49" applyNumberFormat="1" applyBorder="1">
      <alignment/>
      <protection/>
    </xf>
    <xf numFmtId="0" fontId="2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2" fontId="27" fillId="0" borderId="22" xfId="49" applyNumberFormat="1" applyFont="1" applyBorder="1" applyAlignment="1">
      <alignment horizontal="center" vertical="center"/>
      <protection/>
    </xf>
    <xf numFmtId="4" fontId="0" fillId="0" borderId="22" xfId="49" applyNumberFormat="1" applyBorder="1" applyAlignment="1">
      <alignment horizontal="center" vertical="center"/>
      <protection/>
    </xf>
    <xf numFmtId="4" fontId="0" fillId="0" borderId="23" xfId="49" applyNumberFormat="1" applyFont="1" applyBorder="1" applyAlignment="1">
      <alignment horizontal="center" vertical="center"/>
      <protection/>
    </xf>
    <xf numFmtId="2" fontId="0" fillId="0" borderId="24" xfId="49" applyNumberFormat="1" applyFont="1" applyBorder="1" applyAlignment="1">
      <alignment horizontal="center" vertical="center"/>
      <protection/>
    </xf>
    <xf numFmtId="2" fontId="0" fillId="0" borderId="22" xfId="49" applyNumberFormat="1" applyFont="1" applyBorder="1" applyAlignment="1">
      <alignment horizontal="center" vertical="center"/>
      <protection/>
    </xf>
    <xf numFmtId="2" fontId="26" fillId="0" borderId="22" xfId="49" applyNumberFormat="1" applyFont="1" applyBorder="1" applyAlignment="1">
      <alignment horizontal="center" vertical="center"/>
      <protection/>
    </xf>
    <xf numFmtId="2" fontId="0" fillId="0" borderId="22" xfId="49" applyNumberFormat="1" applyFont="1" applyBorder="1" applyAlignment="1">
      <alignment horizontal="center" vertical="center"/>
      <protection/>
    </xf>
    <xf numFmtId="178" fontId="0" fillId="0" borderId="23" xfId="49" applyNumberFormat="1" applyFont="1" applyBorder="1" applyAlignment="1">
      <alignment horizontal="center" vertical="center"/>
      <protection/>
    </xf>
    <xf numFmtId="43" fontId="0" fillId="0" borderId="22" xfId="45" applyNumberFormat="1" applyBorder="1" applyAlignment="1">
      <alignment/>
    </xf>
    <xf numFmtId="43" fontId="26" fillId="0" borderId="22" xfId="45" applyNumberFormat="1" applyFont="1" applyBorder="1" applyAlignment="1">
      <alignment/>
    </xf>
    <xf numFmtId="202" fontId="0" fillId="0" borderId="22" xfId="45" applyNumberFormat="1" applyBorder="1" applyAlignment="1">
      <alignment/>
    </xf>
    <xf numFmtId="43" fontId="0" fillId="0" borderId="24" xfId="45" applyNumberFormat="1" applyBorder="1" applyAlignment="1">
      <alignment/>
    </xf>
    <xf numFmtId="2" fontId="26" fillId="0" borderId="22" xfId="49" applyNumberFormat="1" applyFont="1" applyBorder="1" applyAlignment="1">
      <alignment horizontal="center"/>
      <protection/>
    </xf>
    <xf numFmtId="178" fontId="0" fillId="0" borderId="23" xfId="49" applyNumberFormat="1" applyBorder="1">
      <alignment/>
      <protection/>
    </xf>
    <xf numFmtId="0" fontId="28" fillId="0" borderId="0" xfId="49" applyFont="1" applyFill="1" applyBorder="1" applyAlignment="1">
      <alignment vertical="center"/>
      <protection/>
    </xf>
    <xf numFmtId="2" fontId="29" fillId="0" borderId="0" xfId="49" applyNumberFormat="1" applyFont="1" applyBorder="1" applyAlignment="1">
      <alignment horizontal="center" vertical="center"/>
      <protection/>
    </xf>
    <xf numFmtId="4" fontId="0" fillId="0" borderId="0" xfId="49" applyNumberFormat="1" applyFont="1" applyBorder="1" applyAlignment="1">
      <alignment horizontal="center" vertical="center"/>
      <protection/>
    </xf>
    <xf numFmtId="190" fontId="0" fillId="0" borderId="0" xfId="45" applyNumberFormat="1" applyBorder="1" applyAlignment="1">
      <alignment/>
    </xf>
    <xf numFmtId="2" fontId="0" fillId="0" borderId="21" xfId="49" applyNumberFormat="1" applyBorder="1">
      <alignment/>
      <protection/>
    </xf>
    <xf numFmtId="0" fontId="27" fillId="0" borderId="10" xfId="49" applyFont="1" applyBorder="1" applyAlignment="1">
      <alignment horizontal="center" vertical="center" wrapText="1"/>
      <protection/>
    </xf>
    <xf numFmtId="0" fontId="30" fillId="0" borderId="10" xfId="49" applyFont="1" applyBorder="1" applyAlignment="1">
      <alignment horizontal="center" vertical="center" wrapText="1"/>
      <protection/>
    </xf>
    <xf numFmtId="0" fontId="23" fillId="0" borderId="0" xfId="49" applyFont="1" applyBorder="1" applyAlignment="1">
      <alignment horizontal="center" vertical="center" textRotation="90" wrapText="1"/>
      <protection/>
    </xf>
    <xf numFmtId="2" fontId="27" fillId="0" borderId="10" xfId="49" applyNumberFormat="1" applyFont="1" applyBorder="1" applyAlignment="1">
      <alignment horizontal="center" vertical="center"/>
      <protection/>
    </xf>
    <xf numFmtId="4" fontId="0" fillId="0" borderId="10" xfId="49" applyNumberFormat="1" applyBorder="1" applyAlignment="1">
      <alignment horizontal="center" vertical="center"/>
      <protection/>
    </xf>
    <xf numFmtId="43" fontId="0" fillId="0" borderId="10" xfId="45" applyNumberFormat="1" applyBorder="1" applyAlignment="1">
      <alignment/>
    </xf>
    <xf numFmtId="2" fontId="27" fillId="0" borderId="10" xfId="49" applyNumberFormat="1" applyFont="1" applyBorder="1" applyAlignment="1">
      <alignment horizontal="center" vertical="center" wrapText="1"/>
      <protection/>
    </xf>
    <xf numFmtId="2" fontId="0" fillId="0" borderId="10" xfId="49" applyNumberFormat="1" applyBorder="1">
      <alignment/>
      <protection/>
    </xf>
    <xf numFmtId="0" fontId="31" fillId="0" borderId="25" xfId="0" applyFont="1" applyBorder="1" applyAlignment="1">
      <alignment wrapText="1"/>
    </xf>
    <xf numFmtId="0" fontId="27" fillId="0" borderId="16" xfId="49" applyFont="1" applyBorder="1" applyAlignment="1">
      <alignment horizontal="center" vertical="center" wrapText="1"/>
      <protection/>
    </xf>
    <xf numFmtId="0" fontId="27" fillId="0" borderId="17" xfId="49" applyFont="1" applyBorder="1" applyAlignment="1">
      <alignment horizontal="center" vertical="center" wrapText="1"/>
      <protection/>
    </xf>
    <xf numFmtId="2" fontId="23" fillId="0" borderId="15" xfId="49" applyNumberFormat="1" applyFont="1" applyBorder="1" applyAlignment="1">
      <alignment horizontal="center" vertical="center" wrapText="1"/>
      <protection/>
    </xf>
    <xf numFmtId="2" fontId="23" fillId="0" borderId="16" xfId="49" applyNumberFormat="1" applyFont="1" applyBorder="1" applyAlignment="1">
      <alignment horizontal="center" vertical="center" wrapText="1"/>
      <protection/>
    </xf>
    <xf numFmtId="2" fontId="23" fillId="0" borderId="17" xfId="49" applyNumberFormat="1" applyFont="1" applyBorder="1" applyAlignment="1">
      <alignment horizontal="center" vertical="center" wrapText="1"/>
      <protection/>
    </xf>
    <xf numFmtId="0" fontId="21" fillId="0" borderId="22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22" fillId="0" borderId="10" xfId="49" applyFont="1" applyBorder="1" applyAlignment="1">
      <alignment horizontal="center" vertical="center" wrapText="1"/>
      <protection/>
    </xf>
    <xf numFmtId="0" fontId="24" fillId="0" borderId="10" xfId="49" applyFont="1" applyBorder="1" applyAlignment="1">
      <alignment horizontal="center" vertical="center"/>
      <protection/>
    </xf>
    <xf numFmtId="2" fontId="23" fillId="0" borderId="10" xfId="49" applyNumberFormat="1" applyFont="1" applyBorder="1" applyAlignment="1">
      <alignment horizontal="center" vertical="center" textRotation="90" wrapText="1"/>
      <protection/>
    </xf>
    <xf numFmtId="4" fontId="23" fillId="0" borderId="10" xfId="49" applyNumberFormat="1" applyFont="1" applyBorder="1" applyAlignment="1">
      <alignment horizontal="center" vertical="center" textRotation="90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cess" xfId="46"/>
    <cellStyle name="Comma [0]" xfId="47"/>
    <cellStyle name="Neutrale" xfId="48"/>
    <cellStyle name="Normale_Corpi - straordinari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cess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ODA%20SICUREZZA%20-%20LAVORI%20DEL%201&#176;%20GENNAIO%202009\CODA%202006-2007\RELAZIONI%20TECNICHE\Forze%20-%20straordinario%20corr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a gio"/>
      <sheetName val="forze - articolato"/>
    </sheetNames>
    <sheetDataSet>
      <sheetData sheetId="0">
        <row r="8">
          <cell r="G8">
            <v>15.18</v>
          </cell>
          <cell r="L8">
            <v>17.17</v>
          </cell>
          <cell r="Q8">
            <v>19.81</v>
          </cell>
        </row>
        <row r="10">
          <cell r="G10">
            <v>14.63</v>
          </cell>
          <cell r="L10">
            <v>16.53</v>
          </cell>
          <cell r="Q10">
            <v>19.08</v>
          </cell>
        </row>
        <row r="11">
          <cell r="G11">
            <v>14.07</v>
          </cell>
          <cell r="L11">
            <v>15.9</v>
          </cell>
          <cell r="Q11">
            <v>18.35</v>
          </cell>
        </row>
        <row r="12">
          <cell r="G12">
            <v>13.49</v>
          </cell>
          <cell r="L12">
            <v>15.25</v>
          </cell>
          <cell r="Q12">
            <v>17.59</v>
          </cell>
        </row>
        <row r="13">
          <cell r="G13">
            <v>14.07</v>
          </cell>
          <cell r="L13">
            <v>15.9</v>
          </cell>
          <cell r="Q13">
            <v>18.35</v>
          </cell>
        </row>
        <row r="14">
          <cell r="G14">
            <v>13.71</v>
          </cell>
          <cell r="L14">
            <v>15.51</v>
          </cell>
          <cell r="Q14">
            <v>17.89</v>
          </cell>
        </row>
        <row r="15">
          <cell r="G15">
            <v>13.46</v>
          </cell>
          <cell r="L15">
            <v>15.22</v>
          </cell>
          <cell r="Q15">
            <v>17.56</v>
          </cell>
        </row>
        <row r="16">
          <cell r="G16">
            <v>12.96</v>
          </cell>
          <cell r="L16">
            <v>14.65</v>
          </cell>
          <cell r="Q16">
            <v>16.9</v>
          </cell>
        </row>
        <row r="17">
          <cell r="G17">
            <v>12.55</v>
          </cell>
          <cell r="L17">
            <v>14.18</v>
          </cell>
          <cell r="Q17">
            <v>16.37</v>
          </cell>
        </row>
        <row r="18">
          <cell r="G18">
            <v>12.23</v>
          </cell>
          <cell r="L18">
            <v>13.82</v>
          </cell>
          <cell r="Q18">
            <v>15.94</v>
          </cell>
        </row>
        <row r="19">
          <cell r="G19">
            <v>12.4</v>
          </cell>
          <cell r="L19">
            <v>14.02</v>
          </cell>
          <cell r="Q19">
            <v>16.17</v>
          </cell>
        </row>
        <row r="20">
          <cell r="G20">
            <v>12.17</v>
          </cell>
          <cell r="L20">
            <v>13.76</v>
          </cell>
          <cell r="Q20">
            <v>15.87</v>
          </cell>
        </row>
        <row r="21">
          <cell r="G21">
            <v>11.77</v>
          </cell>
          <cell r="L21">
            <v>13.3</v>
          </cell>
          <cell r="Q21">
            <v>15.35</v>
          </cell>
        </row>
        <row r="22">
          <cell r="G22">
            <v>11.36</v>
          </cell>
          <cell r="L22">
            <v>12.85</v>
          </cell>
          <cell r="Q22">
            <v>14.82</v>
          </cell>
        </row>
        <row r="23">
          <cell r="G23">
            <v>11.49</v>
          </cell>
          <cell r="L23">
            <v>12.98</v>
          </cell>
          <cell r="Q23">
            <v>14.99</v>
          </cell>
        </row>
        <row r="24">
          <cell r="G24">
            <v>11.29</v>
          </cell>
          <cell r="L24">
            <v>12.76</v>
          </cell>
          <cell r="Q24">
            <v>14.72</v>
          </cell>
        </row>
        <row r="25">
          <cell r="G25">
            <v>10.93</v>
          </cell>
          <cell r="L25">
            <v>12.36</v>
          </cell>
          <cell r="Q25">
            <v>14.26</v>
          </cell>
        </row>
        <row r="26">
          <cell r="G26">
            <v>10.57</v>
          </cell>
          <cell r="L26">
            <v>11.96</v>
          </cell>
          <cell r="Q26">
            <v>13.8</v>
          </cell>
        </row>
        <row r="27">
          <cell r="G27">
            <v>10.25</v>
          </cell>
          <cell r="L27">
            <v>11.59</v>
          </cell>
          <cell r="Q27">
            <v>13.37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1" max="1" width="32.7109375" style="1" customWidth="1"/>
    <col min="2" max="2" width="12.00390625" style="2" customWidth="1"/>
    <col min="3" max="3" width="10.28125" style="3" hidden="1" customWidth="1"/>
    <col min="4" max="4" width="10.57421875" style="2" customWidth="1"/>
    <col min="5" max="5" width="11.00390625" style="1" customWidth="1"/>
    <col min="6" max="6" width="10.8515625" style="1" customWidth="1"/>
    <col min="7" max="7" width="16.7109375" style="1" customWidth="1"/>
    <col min="8" max="16384" width="9.140625" style="1" customWidth="1"/>
  </cols>
  <sheetData>
    <row r="1" spans="1:6" ht="66" customHeight="1">
      <c r="A1" s="88" t="s">
        <v>41</v>
      </c>
      <c r="B1" s="89"/>
      <c r="C1" s="6"/>
      <c r="D1" s="79" t="s">
        <v>42</v>
      </c>
      <c r="E1" s="79" t="s">
        <v>43</v>
      </c>
      <c r="F1" s="79" t="s">
        <v>44</v>
      </c>
    </row>
    <row r="2" spans="1:7" ht="27" customHeight="1">
      <c r="A2" s="80" t="s">
        <v>45</v>
      </c>
      <c r="B2" s="80" t="s">
        <v>46</v>
      </c>
      <c r="C2" s="6"/>
      <c r="D2" s="80" t="s">
        <v>47</v>
      </c>
      <c r="E2" s="80" t="s">
        <v>47</v>
      </c>
      <c r="F2" s="80" t="s">
        <v>47</v>
      </c>
      <c r="G2" s="81"/>
    </row>
    <row r="3" spans="1:6" ht="22.5" customHeight="1">
      <c r="A3" s="27" t="s">
        <v>18</v>
      </c>
      <c r="B3" s="82">
        <v>150</v>
      </c>
      <c r="C3" s="83">
        <v>23175</v>
      </c>
      <c r="D3" s="84">
        <v>15.18</v>
      </c>
      <c r="E3" s="84">
        <v>17.17</v>
      </c>
      <c r="F3" s="84">
        <v>19.81</v>
      </c>
    </row>
    <row r="4" spans="1:6" ht="22.5" customHeight="1">
      <c r="A4" s="27" t="s">
        <v>19</v>
      </c>
      <c r="B4" s="82">
        <v>144.5</v>
      </c>
      <c r="C4" s="83">
        <v>22325.25</v>
      </c>
      <c r="D4" s="84">
        <v>14.63</v>
      </c>
      <c r="E4" s="84">
        <v>16.53</v>
      </c>
      <c r="F4" s="84">
        <v>19.08</v>
      </c>
    </row>
    <row r="5" spans="1:6" ht="22.5" customHeight="1">
      <c r="A5" s="27" t="s">
        <v>20</v>
      </c>
      <c r="B5" s="82">
        <v>139</v>
      </c>
      <c r="C5" s="83">
        <v>21475.5</v>
      </c>
      <c r="D5" s="84">
        <v>14.07</v>
      </c>
      <c r="E5" s="84">
        <v>15.9</v>
      </c>
      <c r="F5" s="84">
        <v>18.35</v>
      </c>
    </row>
    <row r="6" spans="1:6" ht="22.5" customHeight="1">
      <c r="A6" s="46" t="s">
        <v>38</v>
      </c>
      <c r="B6" s="82">
        <v>133.25</v>
      </c>
      <c r="C6" s="83">
        <v>20587.13</v>
      </c>
      <c r="D6" s="84">
        <v>13.49</v>
      </c>
      <c r="E6" s="84">
        <v>15.25</v>
      </c>
      <c r="F6" s="84">
        <v>17.59</v>
      </c>
    </row>
    <row r="7" spans="1:6" ht="31.5" customHeight="1">
      <c r="A7" s="50" t="s">
        <v>22</v>
      </c>
      <c r="B7" s="82">
        <v>139</v>
      </c>
      <c r="C7" s="83">
        <v>21475.5</v>
      </c>
      <c r="D7" s="84">
        <v>14.07</v>
      </c>
      <c r="E7" s="84">
        <v>15.9</v>
      </c>
      <c r="F7" s="84">
        <v>18.35</v>
      </c>
    </row>
    <row r="8" spans="1:6" ht="30.75" customHeight="1">
      <c r="A8" s="50" t="s">
        <v>23</v>
      </c>
      <c r="B8" s="85">
        <v>135.5</v>
      </c>
      <c r="C8" s="83">
        <v>20934.75</v>
      </c>
      <c r="D8" s="84">
        <v>13.71</v>
      </c>
      <c r="E8" s="84">
        <v>15.51</v>
      </c>
      <c r="F8" s="84">
        <v>17.89</v>
      </c>
    </row>
    <row r="9" spans="1:6" s="49" customFormat="1" ht="22.5" customHeight="1">
      <c r="A9" s="52" t="s">
        <v>24</v>
      </c>
      <c r="B9" s="82">
        <v>133</v>
      </c>
      <c r="C9" s="83">
        <v>20548.5</v>
      </c>
      <c r="D9" s="84">
        <v>13.46</v>
      </c>
      <c r="E9" s="84">
        <v>15.22</v>
      </c>
      <c r="F9" s="84">
        <v>17.56</v>
      </c>
    </row>
    <row r="10" spans="1:6" ht="22.5" customHeight="1">
      <c r="A10" s="52" t="s">
        <v>26</v>
      </c>
      <c r="B10" s="82">
        <v>128</v>
      </c>
      <c r="C10" s="83">
        <v>19776</v>
      </c>
      <c r="D10" s="84">
        <v>12.96</v>
      </c>
      <c r="E10" s="84">
        <v>14.65</v>
      </c>
      <c r="F10" s="84">
        <v>16.9</v>
      </c>
    </row>
    <row r="11" spans="1:6" ht="22.5" customHeight="1">
      <c r="A11" s="52" t="s">
        <v>27</v>
      </c>
      <c r="B11" s="82">
        <v>124</v>
      </c>
      <c r="C11" s="83">
        <v>19158</v>
      </c>
      <c r="D11" s="84">
        <v>12.55</v>
      </c>
      <c r="E11" s="84">
        <v>14.18</v>
      </c>
      <c r="F11" s="84">
        <v>16.37</v>
      </c>
    </row>
    <row r="12" spans="1:6" ht="22.5" customHeight="1">
      <c r="A12" s="52" t="s">
        <v>28</v>
      </c>
      <c r="B12" s="82">
        <v>120.75</v>
      </c>
      <c r="C12" s="83">
        <v>18655.88</v>
      </c>
      <c r="D12" s="84">
        <v>12.23</v>
      </c>
      <c r="E12" s="86">
        <v>13.82</v>
      </c>
      <c r="F12" s="84">
        <v>15.94</v>
      </c>
    </row>
    <row r="13" spans="1:6" ht="22.5" customHeight="1">
      <c r="A13" s="50" t="s">
        <v>30</v>
      </c>
      <c r="B13" s="82">
        <v>122.5</v>
      </c>
      <c r="C13" s="83">
        <v>18926.25</v>
      </c>
      <c r="D13" s="84">
        <v>12.4</v>
      </c>
      <c r="E13" s="86">
        <v>14.02</v>
      </c>
      <c r="F13" s="84">
        <v>16.17</v>
      </c>
    </row>
    <row r="14" spans="1:6" ht="22.5" customHeight="1">
      <c r="A14" s="27" t="s">
        <v>31</v>
      </c>
      <c r="B14" s="82">
        <v>120.25</v>
      </c>
      <c r="C14" s="83">
        <v>18578.63</v>
      </c>
      <c r="D14" s="84">
        <v>12.17</v>
      </c>
      <c r="E14" s="86">
        <v>13.76</v>
      </c>
      <c r="F14" s="84">
        <v>15.87</v>
      </c>
    </row>
    <row r="15" spans="1:6" ht="22.5" customHeight="1">
      <c r="A15" s="27" t="s">
        <v>32</v>
      </c>
      <c r="B15" s="82">
        <v>116.25</v>
      </c>
      <c r="C15" s="83">
        <v>17960.63</v>
      </c>
      <c r="D15" s="84">
        <v>11.77</v>
      </c>
      <c r="E15" s="86">
        <v>13.3</v>
      </c>
      <c r="F15" s="84">
        <v>15.35</v>
      </c>
    </row>
    <row r="16" spans="1:6" ht="22.5" customHeight="1">
      <c r="A16" s="56" t="s">
        <v>33</v>
      </c>
      <c r="B16" s="82">
        <v>112.25</v>
      </c>
      <c r="C16" s="83">
        <v>17342.63</v>
      </c>
      <c r="D16" s="84">
        <v>11.36</v>
      </c>
      <c r="E16" s="86">
        <v>12.85</v>
      </c>
      <c r="F16" s="84">
        <v>14.82</v>
      </c>
    </row>
    <row r="17" spans="1:6" ht="22.5" customHeight="1">
      <c r="A17" s="50" t="s">
        <v>35</v>
      </c>
      <c r="B17" s="82">
        <v>113.5</v>
      </c>
      <c r="C17" s="83">
        <v>17535.75</v>
      </c>
      <c r="D17" s="84">
        <v>11.49</v>
      </c>
      <c r="E17" s="86">
        <v>12.98</v>
      </c>
      <c r="F17" s="84">
        <v>14.99</v>
      </c>
    </row>
    <row r="18" spans="1:6" ht="22.5" customHeight="1">
      <c r="A18" s="58" t="s">
        <v>39</v>
      </c>
      <c r="B18" s="82">
        <v>111.5</v>
      </c>
      <c r="C18" s="83">
        <v>17226.75</v>
      </c>
      <c r="D18" s="84">
        <v>11.29</v>
      </c>
      <c r="E18" s="86">
        <v>12.76</v>
      </c>
      <c r="F18" s="84">
        <v>14.72</v>
      </c>
    </row>
    <row r="19" spans="1:6" ht="22.5" customHeight="1">
      <c r="A19" s="59" t="s">
        <v>40</v>
      </c>
      <c r="B19" s="82">
        <v>108</v>
      </c>
      <c r="C19" s="83">
        <v>16686</v>
      </c>
      <c r="D19" s="84">
        <v>10.93</v>
      </c>
      <c r="E19" s="86">
        <v>12.36</v>
      </c>
      <c r="F19" s="84">
        <v>14.26</v>
      </c>
    </row>
    <row r="20" spans="1:6" ht="22.5" customHeight="1">
      <c r="A20" s="59" t="s">
        <v>36</v>
      </c>
      <c r="B20" s="82">
        <v>104.5</v>
      </c>
      <c r="C20" s="83">
        <v>16145.25</v>
      </c>
      <c r="D20" s="84">
        <v>10.57</v>
      </c>
      <c r="E20" s="84">
        <v>11.96</v>
      </c>
      <c r="F20" s="84">
        <v>13.8</v>
      </c>
    </row>
    <row r="21" spans="1:6" ht="22.5" customHeight="1">
      <c r="A21" s="59" t="s">
        <v>37</v>
      </c>
      <c r="B21" s="82">
        <v>101.25</v>
      </c>
      <c r="C21" s="83">
        <v>15643.13</v>
      </c>
      <c r="D21" s="84">
        <v>10.25</v>
      </c>
      <c r="E21" s="84">
        <v>11.59</v>
      </c>
      <c r="F21" s="84">
        <v>13.37</v>
      </c>
    </row>
  </sheetData>
  <sheetProtection/>
  <mergeCells count="1">
    <mergeCell ref="A1:B1"/>
  </mergeCells>
  <printOptions horizontalCentered="1" verticalCentered="1"/>
  <pageMargins left="0.15748031496062992" right="0.15748031496062992" top="0.5511811023622047" bottom="0.5118110236220472" header="0.15748031496062992" footer="0.5118110236220472"/>
  <pageSetup fitToHeight="1" fitToWidth="1" horizontalDpi="600" verticalDpi="600" orientation="landscape" paperSize="9" scale="43" r:id="rId1"/>
  <headerFooter alignWithMargins="0">
    <oddHeader>&amp;C&amp;14
&amp;RPS-FG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75" zoomScaleNormal="75" zoomScalePageLayoutView="0" workbookViewId="0" topLeftCell="A1">
      <selection activeCell="K16" sqref="J16:K17"/>
    </sheetView>
  </sheetViews>
  <sheetFormatPr defaultColWidth="9.140625" defaultRowHeight="12.75"/>
  <cols>
    <col min="1" max="1" width="32.7109375" style="1" customWidth="1"/>
    <col min="2" max="2" width="12.00390625" style="2" customWidth="1"/>
    <col min="3" max="3" width="10.28125" style="3" hidden="1" customWidth="1"/>
    <col min="4" max="4" width="10.57421875" style="2" customWidth="1"/>
    <col min="5" max="5" width="11.00390625" style="1" customWidth="1"/>
    <col min="6" max="6" width="10.8515625" style="1" customWidth="1"/>
    <col min="7" max="7" width="16.7109375" style="1" customWidth="1"/>
    <col min="8" max="16384" width="9.140625" style="1" customWidth="1"/>
  </cols>
  <sheetData>
    <row r="1" spans="1:6" ht="66" customHeight="1">
      <c r="A1" s="88" t="s">
        <v>41</v>
      </c>
      <c r="B1" s="89"/>
      <c r="C1" s="6"/>
      <c r="D1" s="79" t="s">
        <v>42</v>
      </c>
      <c r="E1" s="79" t="s">
        <v>43</v>
      </c>
      <c r="F1" s="79" t="s">
        <v>44</v>
      </c>
    </row>
    <row r="2" spans="1:7" ht="27" customHeight="1" thickBot="1">
      <c r="A2" s="80" t="s">
        <v>45</v>
      </c>
      <c r="B2" s="80" t="s">
        <v>46</v>
      </c>
      <c r="C2" s="6"/>
      <c r="D2" s="80" t="s">
        <v>47</v>
      </c>
      <c r="E2" s="80" t="s">
        <v>47</v>
      </c>
      <c r="F2" s="80" t="s">
        <v>47</v>
      </c>
      <c r="G2" s="81"/>
    </row>
    <row r="3" spans="1:6" ht="31.5" customHeight="1" thickBot="1">
      <c r="A3" s="87" t="s">
        <v>48</v>
      </c>
      <c r="B3" s="82">
        <v>150</v>
      </c>
      <c r="C3" s="83">
        <v>23175</v>
      </c>
      <c r="D3" s="84">
        <v>15.18</v>
      </c>
      <c r="E3" s="84">
        <v>17.17</v>
      </c>
      <c r="F3" s="84">
        <v>19.81</v>
      </c>
    </row>
    <row r="4" spans="1:6" ht="31.5" customHeight="1" thickBot="1">
      <c r="A4" s="87" t="s">
        <v>49</v>
      </c>
      <c r="B4" s="82">
        <v>144.5</v>
      </c>
      <c r="C4" s="83">
        <v>22325.25</v>
      </c>
      <c r="D4" s="84">
        <v>14.63</v>
      </c>
      <c r="E4" s="84">
        <v>16.53</v>
      </c>
      <c r="F4" s="84">
        <v>19.08</v>
      </c>
    </row>
    <row r="5" spans="1:6" ht="31.5" customHeight="1" thickBot="1">
      <c r="A5" s="87" t="s">
        <v>50</v>
      </c>
      <c r="B5" s="82">
        <v>139</v>
      </c>
      <c r="C5" s="83">
        <v>21475.5</v>
      </c>
      <c r="D5" s="84">
        <v>14.07</v>
      </c>
      <c r="E5" s="84">
        <v>15.9</v>
      </c>
      <c r="F5" s="84">
        <v>18.35</v>
      </c>
    </row>
    <row r="6" spans="1:6" ht="31.5" customHeight="1" thickBot="1">
      <c r="A6" s="87" t="s">
        <v>51</v>
      </c>
      <c r="B6" s="82">
        <v>133.25</v>
      </c>
      <c r="C6" s="83">
        <v>20587.13</v>
      </c>
      <c r="D6" s="84">
        <v>13.49</v>
      </c>
      <c r="E6" s="84">
        <v>15.25</v>
      </c>
      <c r="F6" s="84">
        <v>17.59</v>
      </c>
    </row>
    <row r="7" spans="1:6" ht="31.5" customHeight="1" thickBot="1">
      <c r="A7" s="87" t="s">
        <v>52</v>
      </c>
      <c r="B7" s="82">
        <v>139</v>
      </c>
      <c r="C7" s="83">
        <v>21475.5</v>
      </c>
      <c r="D7" s="84">
        <v>14.07</v>
      </c>
      <c r="E7" s="84">
        <v>15.9</v>
      </c>
      <c r="F7" s="84">
        <v>18.35</v>
      </c>
    </row>
    <row r="8" spans="1:6" ht="31.5" customHeight="1" thickBot="1">
      <c r="A8" s="87" t="s">
        <v>53</v>
      </c>
      <c r="B8" s="85">
        <v>135.5</v>
      </c>
      <c r="C8" s="83">
        <v>20934.75</v>
      </c>
      <c r="D8" s="84">
        <v>13.71</v>
      </c>
      <c r="E8" s="84">
        <v>15.51</v>
      </c>
      <c r="F8" s="84">
        <v>17.89</v>
      </c>
    </row>
    <row r="9" spans="1:6" s="49" customFormat="1" ht="31.5" customHeight="1" thickBot="1">
      <c r="A9" s="87" t="s">
        <v>54</v>
      </c>
      <c r="B9" s="82">
        <v>133</v>
      </c>
      <c r="C9" s="83">
        <v>20548.5</v>
      </c>
      <c r="D9" s="84">
        <v>13.46</v>
      </c>
      <c r="E9" s="84">
        <v>15.22</v>
      </c>
      <c r="F9" s="84">
        <v>17.56</v>
      </c>
    </row>
    <row r="10" spans="1:6" ht="31.5" customHeight="1" thickBot="1">
      <c r="A10" s="87" t="s">
        <v>55</v>
      </c>
      <c r="B10" s="82">
        <v>128</v>
      </c>
      <c r="C10" s="83">
        <v>19776</v>
      </c>
      <c r="D10" s="84">
        <v>12.96</v>
      </c>
      <c r="E10" s="84">
        <v>14.65</v>
      </c>
      <c r="F10" s="84">
        <v>16.9</v>
      </c>
    </row>
    <row r="11" spans="1:6" ht="31.5" customHeight="1" thickBot="1">
      <c r="A11" s="87" t="s">
        <v>56</v>
      </c>
      <c r="B11" s="82">
        <v>124</v>
      </c>
      <c r="C11" s="83">
        <v>19158</v>
      </c>
      <c r="D11" s="84">
        <v>12.55</v>
      </c>
      <c r="E11" s="84">
        <v>14.18</v>
      </c>
      <c r="F11" s="84">
        <v>16.37</v>
      </c>
    </row>
    <row r="12" spans="1:6" ht="31.5" customHeight="1" thickBot="1">
      <c r="A12" s="87" t="s">
        <v>57</v>
      </c>
      <c r="B12" s="82">
        <v>120.75</v>
      </c>
      <c r="C12" s="83">
        <v>18655.88</v>
      </c>
      <c r="D12" s="84">
        <v>12.23</v>
      </c>
      <c r="E12" s="86">
        <v>13.82</v>
      </c>
      <c r="F12" s="84">
        <v>15.94</v>
      </c>
    </row>
    <row r="13" spans="1:6" ht="31.5" customHeight="1" thickBot="1">
      <c r="A13" s="87" t="s">
        <v>58</v>
      </c>
      <c r="B13" s="82">
        <v>122.5</v>
      </c>
      <c r="C13" s="83">
        <v>18926.25</v>
      </c>
      <c r="D13" s="84">
        <v>12.4</v>
      </c>
      <c r="E13" s="86">
        <v>14.02</v>
      </c>
      <c r="F13" s="84">
        <v>16.17</v>
      </c>
    </row>
    <row r="14" spans="1:6" ht="31.5" customHeight="1" thickBot="1">
      <c r="A14" s="87" t="s">
        <v>59</v>
      </c>
      <c r="B14" s="82">
        <v>120.25</v>
      </c>
      <c r="C14" s="83">
        <v>18578.63</v>
      </c>
      <c r="D14" s="84">
        <v>12.17</v>
      </c>
      <c r="E14" s="86">
        <v>13.76</v>
      </c>
      <c r="F14" s="84">
        <v>15.87</v>
      </c>
    </row>
    <row r="15" spans="1:6" ht="31.5" customHeight="1" thickBot="1">
      <c r="A15" s="87" t="s">
        <v>60</v>
      </c>
      <c r="B15" s="82">
        <v>116.25</v>
      </c>
      <c r="C15" s="83">
        <v>17960.63</v>
      </c>
      <c r="D15" s="84">
        <v>11.77</v>
      </c>
      <c r="E15" s="86">
        <v>13.3</v>
      </c>
      <c r="F15" s="84">
        <v>15.35</v>
      </c>
    </row>
    <row r="16" spans="1:6" ht="31.5" customHeight="1" thickBot="1">
      <c r="A16" s="87" t="s">
        <v>61</v>
      </c>
      <c r="B16" s="82">
        <v>112.25</v>
      </c>
      <c r="C16" s="83">
        <v>17342.63</v>
      </c>
      <c r="D16" s="84">
        <v>11.36</v>
      </c>
      <c r="E16" s="86">
        <v>12.85</v>
      </c>
      <c r="F16" s="84">
        <v>14.82</v>
      </c>
    </row>
    <row r="17" spans="1:6" ht="31.5" customHeight="1" thickBot="1">
      <c r="A17" s="87" t="s">
        <v>62</v>
      </c>
      <c r="B17" s="82">
        <v>113.5</v>
      </c>
      <c r="C17" s="83">
        <v>17535.75</v>
      </c>
      <c r="D17" s="84">
        <v>11.49</v>
      </c>
      <c r="E17" s="86">
        <v>12.98</v>
      </c>
      <c r="F17" s="84">
        <v>14.99</v>
      </c>
    </row>
    <row r="18" spans="1:6" ht="31.5" customHeight="1" thickBot="1">
      <c r="A18" s="87" t="s">
        <v>63</v>
      </c>
      <c r="B18" s="82">
        <v>111.5</v>
      </c>
      <c r="C18" s="83">
        <v>17226.75</v>
      </c>
      <c r="D18" s="84">
        <v>11.29</v>
      </c>
      <c r="E18" s="86">
        <v>12.76</v>
      </c>
      <c r="F18" s="84">
        <v>14.72</v>
      </c>
    </row>
    <row r="19" spans="1:6" ht="31.5" customHeight="1" thickBot="1">
      <c r="A19" s="87" t="s">
        <v>64</v>
      </c>
      <c r="B19" s="82">
        <v>108</v>
      </c>
      <c r="C19" s="83">
        <v>16686</v>
      </c>
      <c r="D19" s="84">
        <v>10.93</v>
      </c>
      <c r="E19" s="86">
        <v>12.36</v>
      </c>
      <c r="F19" s="84">
        <v>14.26</v>
      </c>
    </row>
    <row r="20" spans="1:6" ht="31.5" customHeight="1" thickBot="1">
      <c r="A20" s="87" t="s">
        <v>65</v>
      </c>
      <c r="B20" s="82">
        <v>104.5</v>
      </c>
      <c r="C20" s="83">
        <v>16145.25</v>
      </c>
      <c r="D20" s="84">
        <v>10.57</v>
      </c>
      <c r="E20" s="84">
        <v>11.96</v>
      </c>
      <c r="F20" s="84">
        <v>13.8</v>
      </c>
    </row>
    <row r="21" spans="1:6" ht="31.5" customHeight="1" thickBot="1">
      <c r="A21" s="87" t="s">
        <v>66</v>
      </c>
      <c r="B21" s="82">
        <v>101.25</v>
      </c>
      <c r="C21" s="83">
        <v>15643.13</v>
      </c>
      <c r="D21" s="84">
        <v>10.25</v>
      </c>
      <c r="E21" s="84">
        <v>11.59</v>
      </c>
      <c r="F21" s="84">
        <v>13.37</v>
      </c>
    </row>
  </sheetData>
  <sheetProtection/>
  <mergeCells count="1">
    <mergeCell ref="A1:B1"/>
  </mergeCells>
  <printOptions horizontalCentered="1" verticalCentered="1"/>
  <pageMargins left="0.15748031496062992" right="0.15748031496062992" top="0.5511811023622047" bottom="0.5118110236220472" header="0.15748031496062992" footer="0.5118110236220472"/>
  <pageSetup fitToHeight="1" fitToWidth="1" horizontalDpi="600" verticalDpi="600" orientation="landscape" paperSize="9" scale="43" r:id="rId1"/>
  <headerFooter alignWithMargins="0">
    <oddHeader>&amp;C&amp;14
&amp;RPS-FG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75" zoomScaleNormal="75" zoomScalePageLayoutView="0" workbookViewId="0" topLeftCell="A1">
      <selection activeCell="U9" sqref="U9"/>
    </sheetView>
  </sheetViews>
  <sheetFormatPr defaultColWidth="9.140625" defaultRowHeight="12.75"/>
  <cols>
    <col min="1" max="1" width="32.7109375" style="1" customWidth="1"/>
    <col min="2" max="2" width="9.28125" style="2" customWidth="1"/>
    <col min="3" max="3" width="10.28125" style="3" hidden="1" customWidth="1"/>
    <col min="4" max="4" width="9.28125" style="4" customWidth="1"/>
    <col min="5" max="5" width="8.8515625" style="2" customWidth="1"/>
    <col min="6" max="6" width="9.421875" style="2" customWidth="1"/>
    <col min="7" max="7" width="7.8515625" style="2" customWidth="1"/>
    <col min="8" max="8" width="7.57421875" style="2" customWidth="1"/>
    <col min="9" max="9" width="10.421875" style="2" customWidth="1"/>
    <col min="10" max="13" width="8.28125" style="1" customWidth="1"/>
    <col min="14" max="14" width="11.28125" style="1" customWidth="1"/>
    <col min="15" max="16" width="8.140625" style="1" customWidth="1"/>
    <col min="17" max="17" width="8.00390625" style="1" customWidth="1"/>
    <col min="18" max="18" width="7.8515625" style="1" customWidth="1"/>
    <col min="19" max="19" width="14.00390625" style="1" customWidth="1"/>
    <col min="20" max="16384" width="9.140625" style="1" customWidth="1"/>
  </cols>
  <sheetData>
    <row r="1" spans="10:18" ht="12.75">
      <c r="J1" s="5"/>
      <c r="K1" s="5"/>
      <c r="L1" s="5"/>
      <c r="M1" s="5"/>
      <c r="N1" s="5"/>
      <c r="O1" s="5"/>
      <c r="P1" s="5"/>
      <c r="Q1" s="5"/>
      <c r="R1" s="5"/>
    </row>
    <row r="2" spans="1:18" ht="33.75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4"/>
      <c r="Q2" s="94"/>
      <c r="R2" s="94"/>
    </row>
    <row r="3" spans="1:19" ht="39" customHeight="1">
      <c r="A3" s="95" t="s">
        <v>1</v>
      </c>
      <c r="B3" s="97" t="s">
        <v>2</v>
      </c>
      <c r="C3" s="98" t="s">
        <v>3</v>
      </c>
      <c r="D3" s="98" t="s">
        <v>4</v>
      </c>
      <c r="E3" s="90" t="s">
        <v>5</v>
      </c>
      <c r="F3" s="91"/>
      <c r="G3" s="91"/>
      <c r="H3" s="91"/>
      <c r="I3" s="92"/>
      <c r="J3" s="90" t="s">
        <v>6</v>
      </c>
      <c r="K3" s="91"/>
      <c r="L3" s="91"/>
      <c r="M3" s="91"/>
      <c r="N3" s="92"/>
      <c r="O3" s="90" t="s">
        <v>7</v>
      </c>
      <c r="P3" s="91"/>
      <c r="Q3" s="91"/>
      <c r="R3" s="91"/>
      <c r="S3" s="92"/>
    </row>
    <row r="4" spans="1:19" ht="117.75" customHeight="1">
      <c r="A4" s="96"/>
      <c r="B4" s="97"/>
      <c r="C4" s="98"/>
      <c r="D4" s="98"/>
      <c r="E4" s="7" t="s">
        <v>8</v>
      </c>
      <c r="F4" s="8" t="s">
        <v>9</v>
      </c>
      <c r="G4" s="7" t="s">
        <v>10</v>
      </c>
      <c r="H4" s="9" t="s">
        <v>11</v>
      </c>
      <c r="I4" s="10" t="s">
        <v>12</v>
      </c>
      <c r="J4" s="11" t="s">
        <v>13</v>
      </c>
      <c r="K4" s="12" t="s">
        <v>9</v>
      </c>
      <c r="L4" s="7" t="s">
        <v>14</v>
      </c>
      <c r="M4" s="9" t="s">
        <v>11</v>
      </c>
      <c r="N4" s="10" t="s">
        <v>12</v>
      </c>
      <c r="O4" s="7" t="s">
        <v>15</v>
      </c>
      <c r="P4" s="8" t="s">
        <v>9</v>
      </c>
      <c r="Q4" s="7" t="s">
        <v>16</v>
      </c>
      <c r="R4" s="13" t="s">
        <v>11</v>
      </c>
      <c r="S4" s="10" t="s">
        <v>12</v>
      </c>
    </row>
    <row r="5" spans="1:19" ht="24.75" customHeight="1">
      <c r="A5" s="14" t="s">
        <v>17</v>
      </c>
      <c r="B5" s="15"/>
      <c r="C5" s="16"/>
      <c r="D5" s="17"/>
      <c r="E5" s="18"/>
      <c r="F5" s="19">
        <v>0.9235</v>
      </c>
      <c r="G5" s="20"/>
      <c r="H5" s="21"/>
      <c r="I5" s="21"/>
      <c r="J5" s="22"/>
      <c r="K5" s="23">
        <v>0.9235</v>
      </c>
      <c r="L5" s="24"/>
      <c r="M5" s="25"/>
      <c r="N5" s="25"/>
      <c r="O5" s="22"/>
      <c r="P5" s="23">
        <v>0.9235</v>
      </c>
      <c r="Q5" s="24"/>
      <c r="R5" s="25"/>
      <c r="S5" s="26"/>
    </row>
    <row r="6" spans="1:19" ht="22.5" customHeight="1">
      <c r="A6" s="27" t="s">
        <v>18</v>
      </c>
      <c r="B6" s="28">
        <v>150</v>
      </c>
      <c r="C6" s="4">
        <v>23175</v>
      </c>
      <c r="D6" s="29">
        <f>B6*164.7</f>
        <v>24705</v>
      </c>
      <c r="E6" s="30">
        <f>ROUND(D6/12*13/156/12*115%,2)</f>
        <v>16.44</v>
      </c>
      <c r="F6" s="31">
        <f>'[1]prova gio'!$G$8</f>
        <v>15.18</v>
      </c>
      <c r="G6" s="32">
        <v>13.48</v>
      </c>
      <c r="H6" s="33">
        <f>F6-G6</f>
        <v>1.6999999999999993</v>
      </c>
      <c r="I6" s="34">
        <f>F6/(D6/12)</f>
        <v>0.007373406193078324</v>
      </c>
      <c r="J6" s="35">
        <f>ROUND(D6/12*13/156/12*130%,2)</f>
        <v>18.59</v>
      </c>
      <c r="K6" s="35">
        <f>'[1]prova gio'!$L$8</f>
        <v>17.17</v>
      </c>
      <c r="L6" s="36">
        <v>15.24</v>
      </c>
      <c r="M6" s="35">
        <f>ROUND((K6-L6),2)</f>
        <v>1.93</v>
      </c>
      <c r="N6" s="37">
        <f>K6/(D6/12)</f>
        <v>0.008340012143290833</v>
      </c>
      <c r="O6" s="38">
        <f>ROUND(D6/12*13/156/12*150%,2)</f>
        <v>21.45</v>
      </c>
      <c r="P6" s="35">
        <f>'[1]prova gio'!$Q$8</f>
        <v>19.81</v>
      </c>
      <c r="Q6" s="39">
        <v>17.58</v>
      </c>
      <c r="R6" s="35">
        <f>ROUND((P6-Q6),2)</f>
        <v>2.23</v>
      </c>
      <c r="S6" s="40">
        <f>P6/(D6/12)</f>
        <v>0.00962234365513054</v>
      </c>
    </row>
    <row r="7" spans="1:19" ht="22.5" customHeight="1">
      <c r="A7" s="27" t="s">
        <v>19</v>
      </c>
      <c r="B7" s="28">
        <v>144.5</v>
      </c>
      <c r="C7" s="4">
        <v>22325.25</v>
      </c>
      <c r="D7" s="29">
        <f>B7*164.7</f>
        <v>23799.149999999998</v>
      </c>
      <c r="E7" s="41">
        <f>ROUND(D7/12*13/156/12*115%,2)</f>
        <v>15.84</v>
      </c>
      <c r="F7" s="42">
        <f>'[1]prova gio'!$G$10</f>
        <v>14.63</v>
      </c>
      <c r="G7" s="43">
        <v>12.27</v>
      </c>
      <c r="H7" s="44">
        <f>F7-G7</f>
        <v>2.360000000000001</v>
      </c>
      <c r="I7" s="45">
        <f>F7/(D7/12)</f>
        <v>0.007376734043022546</v>
      </c>
      <c r="J7" s="35">
        <f>ROUND(D7/12*13/156/12*130%,2)</f>
        <v>17.9</v>
      </c>
      <c r="K7" s="35">
        <f>'[1]prova gio'!L10</f>
        <v>16.53</v>
      </c>
      <c r="L7" s="36">
        <v>13.87</v>
      </c>
      <c r="M7" s="35">
        <f>ROUND((K7-L7),2)</f>
        <v>2.66</v>
      </c>
      <c r="N7" s="37">
        <f>K7/(D7/12)</f>
        <v>0.008334751451207292</v>
      </c>
      <c r="O7" s="38">
        <f>ROUND(D7/12*13/156/12*150%,2)</f>
        <v>20.66</v>
      </c>
      <c r="P7" s="35">
        <f>'[1]prova gio'!Q10</f>
        <v>19.08</v>
      </c>
      <c r="Q7" s="39">
        <v>16.01</v>
      </c>
      <c r="R7" s="35">
        <f>ROUND((P7-Q7),2)</f>
        <v>3.07</v>
      </c>
      <c r="S7" s="40">
        <f>P7/(D7/12)</f>
        <v>0.009620511656928924</v>
      </c>
    </row>
    <row r="8" spans="1:19" ht="22.5" customHeight="1">
      <c r="A8" s="27" t="s">
        <v>20</v>
      </c>
      <c r="B8" s="28">
        <v>139</v>
      </c>
      <c r="C8" s="4">
        <v>21475.5</v>
      </c>
      <c r="D8" s="29">
        <f>B8*164.7</f>
        <v>22893.3</v>
      </c>
      <c r="E8" s="41">
        <f>ROUND(D8/12*13/156/12*115%,2)</f>
        <v>15.24</v>
      </c>
      <c r="F8" s="42">
        <f>'[1]prova gio'!G11</f>
        <v>14.07</v>
      </c>
      <c r="G8" s="43">
        <v>12.27</v>
      </c>
      <c r="H8" s="44">
        <f>F8-G8</f>
        <v>1.8000000000000007</v>
      </c>
      <c r="I8" s="45">
        <f>F8/(D8/12)</f>
        <v>0.007375083539725597</v>
      </c>
      <c r="J8" s="35">
        <f>ROUND(D8/12*13/156/12*130%,2)</f>
        <v>17.22</v>
      </c>
      <c r="K8" s="35">
        <f>'[1]prova gio'!L11</f>
        <v>15.9</v>
      </c>
      <c r="L8" s="36">
        <v>13.87</v>
      </c>
      <c r="M8" s="35">
        <f>ROUND((K8-L8),2)</f>
        <v>2.03</v>
      </c>
      <c r="N8" s="37">
        <f>K8/(D8/12)</f>
        <v>0.008334316153634471</v>
      </c>
      <c r="O8" s="38">
        <f>ROUND(D8/12*13/156/12*150%,2)</f>
        <v>19.87</v>
      </c>
      <c r="P8" s="35">
        <f>'[1]prova gio'!Q11</f>
        <v>18.35</v>
      </c>
      <c r="Q8" s="39">
        <v>16.01</v>
      </c>
      <c r="R8" s="35">
        <f>ROUND((P8-Q8),2)</f>
        <v>2.34</v>
      </c>
      <c r="S8" s="40">
        <f>P8/(D8/12)</f>
        <v>0.009618534680452361</v>
      </c>
    </row>
    <row r="9" spans="1:19" ht="22.5" customHeight="1">
      <c r="A9" s="46" t="s">
        <v>38</v>
      </c>
      <c r="B9" s="28">
        <v>133.25</v>
      </c>
      <c r="C9" s="4">
        <v>20587.13</v>
      </c>
      <c r="D9" s="29">
        <f>B9*164.7</f>
        <v>21946.274999999998</v>
      </c>
      <c r="E9" s="41">
        <f>ROUND(D9/12*13/156/12*115%,2)</f>
        <v>14.61</v>
      </c>
      <c r="F9" s="42">
        <f>'[1]prova gio'!G12</f>
        <v>13.49</v>
      </c>
      <c r="G9" s="43">
        <v>11.71</v>
      </c>
      <c r="H9" s="44">
        <f>F9-G9</f>
        <v>1.7799999999999994</v>
      </c>
      <c r="I9" s="45">
        <f>F9/(D9/12)</f>
        <v>0.007376194821216813</v>
      </c>
      <c r="J9" s="35">
        <f>ROUND(D9/12*13/156/12*130%,2)</f>
        <v>16.51</v>
      </c>
      <c r="K9" s="35">
        <f>'[1]prova gio'!L12</f>
        <v>15.25</v>
      </c>
      <c r="L9" s="36">
        <v>13.24</v>
      </c>
      <c r="M9" s="35">
        <f>ROUND((K9-L9),2)</f>
        <v>2.01</v>
      </c>
      <c r="N9" s="37">
        <f>K9/(D9/12)</f>
        <v>0.008338544923910778</v>
      </c>
      <c r="O9" s="38">
        <f>ROUND(D9/12*13/156/12*150%,2)</f>
        <v>19.05</v>
      </c>
      <c r="P9" s="35">
        <f>'[1]prova gio'!Q12</f>
        <v>17.59</v>
      </c>
      <c r="Q9" s="39">
        <v>15.27</v>
      </c>
      <c r="R9" s="35">
        <f>ROUND((P9-Q9),2)</f>
        <v>2.32</v>
      </c>
      <c r="S9" s="40">
        <f>P9/(D9/12)</f>
        <v>0.009618033128628892</v>
      </c>
    </row>
    <row r="10" spans="1:19" ht="22.5" customHeight="1">
      <c r="A10" s="47" t="s">
        <v>21</v>
      </c>
      <c r="B10" s="28"/>
      <c r="C10" s="4"/>
      <c r="D10" s="29"/>
      <c r="E10" s="41"/>
      <c r="F10" s="48"/>
      <c r="G10" s="43"/>
      <c r="H10" s="44"/>
      <c r="I10" s="45"/>
      <c r="J10" s="35"/>
      <c r="K10" s="35"/>
      <c r="L10" s="36"/>
      <c r="M10" s="35"/>
      <c r="N10" s="37"/>
      <c r="O10" s="38"/>
      <c r="P10" s="49"/>
      <c r="Q10" s="39"/>
      <c r="R10" s="35"/>
      <c r="S10" s="40"/>
    </row>
    <row r="11" spans="1:19" ht="22.5" customHeight="1">
      <c r="A11" s="50" t="s">
        <v>22</v>
      </c>
      <c r="B11" s="28">
        <v>139</v>
      </c>
      <c r="C11" s="4">
        <v>21475.5</v>
      </c>
      <c r="D11" s="29">
        <f aca="true" t="shared" si="0" ref="D11:D17">B11*164.7</f>
        <v>22893.3</v>
      </c>
      <c r="E11" s="41">
        <f aca="true" t="shared" si="1" ref="E11:E17">ROUND(D11/12*13/156/12*115%,2)</f>
        <v>15.24</v>
      </c>
      <c r="F11" s="42">
        <f>'[1]prova gio'!G13</f>
        <v>14.07</v>
      </c>
      <c r="G11" s="43">
        <v>11.71</v>
      </c>
      <c r="H11" s="44">
        <f aca="true" t="shared" si="2" ref="H11:H17">F11-G11</f>
        <v>2.3599999999999994</v>
      </c>
      <c r="I11" s="45">
        <f aca="true" t="shared" si="3" ref="I11:I17">F11/(D11/12)</f>
        <v>0.007375083539725597</v>
      </c>
      <c r="J11" s="35">
        <f aca="true" t="shared" si="4" ref="J11:J17">ROUND(D11/12*13/156/12*130%,2)</f>
        <v>17.22</v>
      </c>
      <c r="K11" s="35">
        <f>'[1]prova gio'!L13</f>
        <v>15.9</v>
      </c>
      <c r="L11" s="36">
        <v>13.24</v>
      </c>
      <c r="M11" s="35">
        <f aca="true" t="shared" si="5" ref="M11:M17">ROUND((K11-L11),2)</f>
        <v>2.66</v>
      </c>
      <c r="N11" s="37">
        <f aca="true" t="shared" si="6" ref="N11:N17">K11/(D11/12)</f>
        <v>0.008334316153634471</v>
      </c>
      <c r="O11" s="38">
        <f aca="true" t="shared" si="7" ref="O11:O17">ROUND(D11/12*13/156/12*150%,2)</f>
        <v>19.87</v>
      </c>
      <c r="P11" s="35">
        <f>'[1]prova gio'!Q13</f>
        <v>18.35</v>
      </c>
      <c r="Q11" s="39">
        <v>15.27</v>
      </c>
      <c r="R11" s="35">
        <f aca="true" t="shared" si="8" ref="R11:R17">ROUND((P11-Q11),2)</f>
        <v>3.08</v>
      </c>
      <c r="S11" s="40">
        <f aca="true" t="shared" si="9" ref="S11:S17">P11/(D11/12)</f>
        <v>0.009618534680452361</v>
      </c>
    </row>
    <row r="12" spans="1:19" ht="22.5" customHeight="1">
      <c r="A12" s="50" t="s">
        <v>23</v>
      </c>
      <c r="B12" s="51">
        <v>135.5</v>
      </c>
      <c r="C12" s="4">
        <v>20934.75</v>
      </c>
      <c r="D12" s="29">
        <f t="shared" si="0"/>
        <v>22316.85</v>
      </c>
      <c r="E12" s="41">
        <f t="shared" si="1"/>
        <v>14.85</v>
      </c>
      <c r="F12" s="42">
        <f>'[1]prova gio'!G14</f>
        <v>13.71</v>
      </c>
      <c r="G12" s="43">
        <v>11.71</v>
      </c>
      <c r="H12" s="44">
        <f t="shared" si="2"/>
        <v>2</v>
      </c>
      <c r="I12" s="45">
        <f t="shared" si="3"/>
        <v>0.007372008146310972</v>
      </c>
      <c r="J12" s="35">
        <f t="shared" si="4"/>
        <v>16.79</v>
      </c>
      <c r="K12" s="35">
        <f>'[1]prova gio'!L14</f>
        <v>15.51</v>
      </c>
      <c r="L12" s="36">
        <v>13.24</v>
      </c>
      <c r="M12" s="35">
        <f t="shared" si="5"/>
        <v>2.27</v>
      </c>
      <c r="N12" s="37">
        <f t="shared" si="6"/>
        <v>0.0083398866775553</v>
      </c>
      <c r="O12" s="38">
        <f t="shared" si="7"/>
        <v>19.37</v>
      </c>
      <c r="P12" s="35">
        <f>'[1]prova gio'!Q14</f>
        <v>17.89</v>
      </c>
      <c r="Q12" s="39">
        <v>15.27</v>
      </c>
      <c r="R12" s="35">
        <f t="shared" si="8"/>
        <v>2.62</v>
      </c>
      <c r="S12" s="40">
        <f t="shared" si="9"/>
        <v>0.009619637179978357</v>
      </c>
    </row>
    <row r="13" spans="1:19" s="49" customFormat="1" ht="22.5" customHeight="1">
      <c r="A13" s="52" t="s">
        <v>24</v>
      </c>
      <c r="B13" s="28">
        <v>133</v>
      </c>
      <c r="C13" s="4">
        <v>20548.5</v>
      </c>
      <c r="D13" s="29">
        <f t="shared" si="0"/>
        <v>21905.1</v>
      </c>
      <c r="E13" s="41">
        <f t="shared" si="1"/>
        <v>14.58</v>
      </c>
      <c r="F13" s="42">
        <f>'[1]prova gio'!G15</f>
        <v>13.46</v>
      </c>
      <c r="G13" s="43">
        <v>11.71</v>
      </c>
      <c r="H13" s="44">
        <f t="shared" si="2"/>
        <v>1.75</v>
      </c>
      <c r="I13" s="45">
        <f t="shared" si="3"/>
        <v>0.007373625320130929</v>
      </c>
      <c r="J13" s="35">
        <f t="shared" si="4"/>
        <v>16.48</v>
      </c>
      <c r="K13" s="35">
        <f>'[1]prova gio'!L15</f>
        <v>15.22</v>
      </c>
      <c r="L13" s="36">
        <v>13.24</v>
      </c>
      <c r="M13" s="35">
        <f t="shared" si="5"/>
        <v>1.98</v>
      </c>
      <c r="N13" s="37">
        <f t="shared" si="6"/>
        <v>0.008337784351589356</v>
      </c>
      <c r="O13" s="38">
        <f t="shared" si="7"/>
        <v>19.01</v>
      </c>
      <c r="P13" s="35">
        <f>'[1]prova gio'!Q15</f>
        <v>17.56</v>
      </c>
      <c r="Q13" s="39">
        <v>15.27</v>
      </c>
      <c r="R13" s="35">
        <f t="shared" si="8"/>
        <v>2.29</v>
      </c>
      <c r="S13" s="40">
        <f t="shared" si="9"/>
        <v>0.009619677609323855</v>
      </c>
    </row>
    <row r="14" spans="1:19" s="49" customFormat="1" ht="22.5" customHeight="1">
      <c r="A14" s="52" t="s">
        <v>25</v>
      </c>
      <c r="B14" s="28">
        <v>133</v>
      </c>
      <c r="C14" s="4">
        <v>20548.5</v>
      </c>
      <c r="D14" s="29">
        <f t="shared" si="0"/>
        <v>21905.1</v>
      </c>
      <c r="E14" s="41">
        <f t="shared" si="1"/>
        <v>14.58</v>
      </c>
      <c r="F14" s="42">
        <f>F13</f>
        <v>13.46</v>
      </c>
      <c r="G14" s="43">
        <v>11.71</v>
      </c>
      <c r="H14" s="44">
        <f t="shared" si="2"/>
        <v>1.75</v>
      </c>
      <c r="I14" s="45">
        <f t="shared" si="3"/>
        <v>0.007373625320130929</v>
      </c>
      <c r="J14" s="35">
        <f t="shared" si="4"/>
        <v>16.48</v>
      </c>
      <c r="K14" s="35">
        <f>K13</f>
        <v>15.22</v>
      </c>
      <c r="L14" s="36">
        <v>13.24</v>
      </c>
      <c r="M14" s="35">
        <f t="shared" si="5"/>
        <v>1.98</v>
      </c>
      <c r="N14" s="37">
        <f t="shared" si="6"/>
        <v>0.008337784351589356</v>
      </c>
      <c r="O14" s="38">
        <f t="shared" si="7"/>
        <v>19.01</v>
      </c>
      <c r="P14" s="53">
        <f>P13</f>
        <v>17.56</v>
      </c>
      <c r="Q14" s="39">
        <v>15.27</v>
      </c>
      <c r="R14" s="35">
        <f t="shared" si="8"/>
        <v>2.29</v>
      </c>
      <c r="S14" s="40">
        <f t="shared" si="9"/>
        <v>0.009619677609323855</v>
      </c>
    </row>
    <row r="15" spans="1:19" ht="22.5" customHeight="1">
      <c r="A15" s="52" t="s">
        <v>26</v>
      </c>
      <c r="B15" s="28">
        <v>128</v>
      </c>
      <c r="C15" s="4">
        <v>19776</v>
      </c>
      <c r="D15" s="29">
        <f t="shared" si="0"/>
        <v>21081.6</v>
      </c>
      <c r="E15" s="41">
        <f t="shared" si="1"/>
        <v>14.03</v>
      </c>
      <c r="F15" s="42">
        <f>'[1]prova gio'!G16</f>
        <v>12.96</v>
      </c>
      <c r="G15" s="43">
        <v>11.21</v>
      </c>
      <c r="H15" s="44">
        <f t="shared" si="2"/>
        <v>1.75</v>
      </c>
      <c r="I15" s="45">
        <f t="shared" si="3"/>
        <v>0.00737704918032787</v>
      </c>
      <c r="J15" s="35">
        <f t="shared" si="4"/>
        <v>15.86</v>
      </c>
      <c r="K15" s="35">
        <f>'[1]prova gio'!$L$16</f>
        <v>14.65</v>
      </c>
      <c r="L15" s="36">
        <v>12.67</v>
      </c>
      <c r="M15" s="35">
        <f t="shared" si="5"/>
        <v>1.98</v>
      </c>
      <c r="N15" s="37">
        <f t="shared" si="6"/>
        <v>0.008339025500910747</v>
      </c>
      <c r="O15" s="38">
        <f t="shared" si="7"/>
        <v>18.3</v>
      </c>
      <c r="P15" s="35">
        <f>'[1]prova gio'!Q16</f>
        <v>16.9</v>
      </c>
      <c r="Q15" s="39">
        <v>14.62</v>
      </c>
      <c r="R15" s="35">
        <f t="shared" si="8"/>
        <v>2.28</v>
      </c>
      <c r="S15" s="40">
        <f t="shared" si="9"/>
        <v>0.00961976320582878</v>
      </c>
    </row>
    <row r="16" spans="1:19" ht="22.5" customHeight="1">
      <c r="A16" s="52" t="s">
        <v>27</v>
      </c>
      <c r="B16" s="28">
        <v>124</v>
      </c>
      <c r="C16" s="4">
        <v>19158</v>
      </c>
      <c r="D16" s="29">
        <f t="shared" si="0"/>
        <v>20422.8</v>
      </c>
      <c r="E16" s="41">
        <f t="shared" si="1"/>
        <v>13.59</v>
      </c>
      <c r="F16" s="42">
        <f>'[1]prova gio'!G17</f>
        <v>12.55</v>
      </c>
      <c r="G16" s="43">
        <v>10.74</v>
      </c>
      <c r="H16" s="44">
        <f t="shared" si="2"/>
        <v>1.8100000000000005</v>
      </c>
      <c r="I16" s="45">
        <f t="shared" si="3"/>
        <v>0.007374111287384689</v>
      </c>
      <c r="J16" s="35">
        <f t="shared" si="4"/>
        <v>15.36</v>
      </c>
      <c r="K16" s="35">
        <f>'[1]prova gio'!L17</f>
        <v>14.18</v>
      </c>
      <c r="L16" s="36">
        <v>12.14</v>
      </c>
      <c r="M16" s="35">
        <f t="shared" si="5"/>
        <v>2.04</v>
      </c>
      <c r="N16" s="37">
        <f t="shared" si="6"/>
        <v>0.008331864386861744</v>
      </c>
      <c r="O16" s="38">
        <f t="shared" si="7"/>
        <v>17.73</v>
      </c>
      <c r="P16" s="35">
        <f>'[1]prova gio'!Q17</f>
        <v>16.37</v>
      </c>
      <c r="Q16" s="39">
        <v>14</v>
      </c>
      <c r="R16" s="35">
        <f t="shared" si="8"/>
        <v>2.37</v>
      </c>
      <c r="S16" s="40">
        <f t="shared" si="9"/>
        <v>0.009618661495975088</v>
      </c>
    </row>
    <row r="17" spans="1:19" ht="22.5" customHeight="1">
      <c r="A17" s="52" t="s">
        <v>28</v>
      </c>
      <c r="B17" s="28">
        <v>120.75</v>
      </c>
      <c r="C17" s="4">
        <v>18655.88</v>
      </c>
      <c r="D17" s="29">
        <f t="shared" si="0"/>
        <v>19887.524999999998</v>
      </c>
      <c r="E17" s="41">
        <f t="shared" si="1"/>
        <v>13.24</v>
      </c>
      <c r="F17" s="42">
        <f>'[1]prova gio'!G18</f>
        <v>12.23</v>
      </c>
      <c r="G17" s="43">
        <v>10.26</v>
      </c>
      <c r="H17" s="44">
        <f t="shared" si="2"/>
        <v>1.9700000000000006</v>
      </c>
      <c r="I17" s="45">
        <f t="shared" si="3"/>
        <v>0.00737950046574423</v>
      </c>
      <c r="J17" s="35">
        <f t="shared" si="4"/>
        <v>14.96</v>
      </c>
      <c r="K17" s="54">
        <f>'[1]prova gio'!L18</f>
        <v>13.82</v>
      </c>
      <c r="L17" s="36">
        <v>11.6</v>
      </c>
      <c r="M17" s="35">
        <f t="shared" si="5"/>
        <v>2.22</v>
      </c>
      <c r="N17" s="37">
        <f t="shared" si="6"/>
        <v>0.008338895865624306</v>
      </c>
      <c r="O17" s="38">
        <f t="shared" si="7"/>
        <v>17.26</v>
      </c>
      <c r="P17" s="35">
        <f>'[1]prova gio'!Q18</f>
        <v>15.94</v>
      </c>
      <c r="Q17" s="39">
        <v>13.39</v>
      </c>
      <c r="R17" s="35">
        <f t="shared" si="8"/>
        <v>2.55</v>
      </c>
      <c r="S17" s="40">
        <f t="shared" si="9"/>
        <v>0.009618089732131073</v>
      </c>
    </row>
    <row r="18" spans="1:19" ht="22.5" customHeight="1">
      <c r="A18" s="47" t="s">
        <v>29</v>
      </c>
      <c r="B18" s="28"/>
      <c r="C18" s="4"/>
      <c r="D18" s="29"/>
      <c r="E18" s="41"/>
      <c r="F18" s="48"/>
      <c r="G18" s="43"/>
      <c r="H18" s="44"/>
      <c r="I18" s="45"/>
      <c r="J18" s="35"/>
      <c r="K18" s="49"/>
      <c r="L18" s="36"/>
      <c r="M18" s="35"/>
      <c r="N18" s="37"/>
      <c r="O18" s="38"/>
      <c r="P18" s="49"/>
      <c r="Q18" s="39"/>
      <c r="R18" s="35"/>
      <c r="S18" s="40"/>
    </row>
    <row r="19" spans="1:19" ht="22.5" customHeight="1">
      <c r="A19" s="55" t="s">
        <v>30</v>
      </c>
      <c r="B19" s="28">
        <v>122.5</v>
      </c>
      <c r="C19" s="4">
        <v>18926.25</v>
      </c>
      <c r="D19" s="29">
        <f>B19*164.7</f>
        <v>20175.75</v>
      </c>
      <c r="E19" s="41">
        <f>ROUND(D19/12*13/156/12*115%,2)</f>
        <v>13.43</v>
      </c>
      <c r="F19" s="42">
        <f>'[1]prova gio'!G19</f>
        <v>12.4</v>
      </c>
      <c r="G19" s="43">
        <v>10.74</v>
      </c>
      <c r="H19" s="44">
        <f>F19-G19</f>
        <v>1.6600000000000001</v>
      </c>
      <c r="I19" s="45">
        <f>F19/(D19/12)</f>
        <v>0.007375190513363816</v>
      </c>
      <c r="J19" s="35">
        <f>ROUND(D19/12*13/156/12*130%,2)</f>
        <v>15.18</v>
      </c>
      <c r="K19" s="54">
        <f>'[1]prova gio'!L19</f>
        <v>14.02</v>
      </c>
      <c r="L19" s="36">
        <v>12.14</v>
      </c>
      <c r="M19" s="35">
        <f>ROUND((K19-L19),2)</f>
        <v>1.88</v>
      </c>
      <c r="N19" s="37">
        <f>K19/(D19/12)</f>
        <v>0.008338723467529088</v>
      </c>
      <c r="O19" s="38">
        <f>ROUND(D19/12*13/156/12*150%,2)</f>
        <v>17.51</v>
      </c>
      <c r="P19" s="35">
        <f>'[1]prova gio'!Q19</f>
        <v>16.17</v>
      </c>
      <c r="Q19" s="39">
        <v>14</v>
      </c>
      <c r="R19" s="35">
        <f>ROUND((P19-Q19),2)</f>
        <v>2.17</v>
      </c>
      <c r="S19" s="40">
        <f>P19/(D19/12)</f>
        <v>0.009617486338797816</v>
      </c>
    </row>
    <row r="20" spans="1:19" ht="22.5" customHeight="1">
      <c r="A20" s="27" t="s">
        <v>31</v>
      </c>
      <c r="B20" s="28">
        <v>120.25</v>
      </c>
      <c r="C20" s="4">
        <v>18578.63</v>
      </c>
      <c r="D20" s="29">
        <f>B20*164.7</f>
        <v>19805.175</v>
      </c>
      <c r="E20" s="41">
        <f>ROUND(D20/12*13/156/12*115%,2)</f>
        <v>13.18</v>
      </c>
      <c r="F20" s="42">
        <f>'[1]prova gio'!G20</f>
        <v>12.17</v>
      </c>
      <c r="G20" s="43">
        <v>10.74</v>
      </c>
      <c r="H20" s="44">
        <f>F20-G20</f>
        <v>1.4299999999999997</v>
      </c>
      <c r="I20" s="45">
        <f>F20/(D20/12)</f>
        <v>0.0073738303246499975</v>
      </c>
      <c r="J20" s="35">
        <f>ROUND(D20/12*13/156/12*130%,2)</f>
        <v>14.9</v>
      </c>
      <c r="K20" s="54">
        <f>'[1]prova gio'!L20</f>
        <v>13.76</v>
      </c>
      <c r="L20" s="36">
        <v>12.14</v>
      </c>
      <c r="M20" s="35">
        <f>ROUND((K20-L20),2)</f>
        <v>1.62</v>
      </c>
      <c r="N20" s="37">
        <f>K20/(D20/12)</f>
        <v>0.008337214894591945</v>
      </c>
      <c r="O20" s="38">
        <f>ROUND(D20/12*13/156/12*150%,2)</f>
        <v>17.19</v>
      </c>
      <c r="P20" s="35">
        <f>'[1]prova gio'!Q20</f>
        <v>15.87</v>
      </c>
      <c r="Q20" s="39">
        <v>14</v>
      </c>
      <c r="R20" s="35">
        <f>ROUND((P20-Q20),2)</f>
        <v>1.87</v>
      </c>
      <c r="S20" s="40">
        <f>P20/(D20/12)</f>
        <v>0.009615668632062075</v>
      </c>
    </row>
    <row r="21" spans="1:19" ht="22.5" customHeight="1">
      <c r="A21" s="27" t="s">
        <v>32</v>
      </c>
      <c r="B21" s="28">
        <v>116.25</v>
      </c>
      <c r="C21" s="4">
        <v>17960.63</v>
      </c>
      <c r="D21" s="29">
        <f>B21*164.7</f>
        <v>19146.375</v>
      </c>
      <c r="E21" s="41">
        <f>ROUND(D21/12*13/156/12*115%,2)</f>
        <v>12.74</v>
      </c>
      <c r="F21" s="42">
        <f>'[1]prova gio'!G21</f>
        <v>11.77</v>
      </c>
      <c r="G21" s="43">
        <v>10.26</v>
      </c>
      <c r="H21" s="44">
        <f>F21-G21</f>
        <v>1.5099999999999998</v>
      </c>
      <c r="I21" s="45">
        <f>F21/(D21/12)</f>
        <v>0.007376853320798323</v>
      </c>
      <c r="J21" s="35">
        <f>ROUND(D21/12*13/156/12*130%,2)</f>
        <v>14.4</v>
      </c>
      <c r="K21" s="54">
        <f>'[1]prova gio'!L21</f>
        <v>13.3</v>
      </c>
      <c r="L21" s="36">
        <v>11.6</v>
      </c>
      <c r="M21" s="35">
        <f>ROUND((K21-L21),2)</f>
        <v>1.7</v>
      </c>
      <c r="N21" s="37">
        <f>K21/(D21/12)</f>
        <v>0.008335781577452652</v>
      </c>
      <c r="O21" s="38">
        <f>ROUND(D21/12*13/156/12*150%,2)</f>
        <v>16.62</v>
      </c>
      <c r="P21" s="35">
        <f>'[1]prova gio'!Q21</f>
        <v>15.35</v>
      </c>
      <c r="Q21" s="39">
        <v>13.39</v>
      </c>
      <c r="R21" s="35">
        <f>ROUND((P21-Q21),2)</f>
        <v>1.96</v>
      </c>
      <c r="S21" s="40">
        <f>P21/(D21/12)</f>
        <v>0.009620620091270541</v>
      </c>
    </row>
    <row r="22" spans="1:19" ht="22.5" customHeight="1">
      <c r="A22" s="56" t="s">
        <v>33</v>
      </c>
      <c r="B22" s="28">
        <v>112.25</v>
      </c>
      <c r="C22" s="4">
        <v>17342.63</v>
      </c>
      <c r="D22" s="29">
        <f>B22*164.7</f>
        <v>18487.574999999997</v>
      </c>
      <c r="E22" s="41">
        <f>ROUND(D22/12*13/156/12*115%,2)</f>
        <v>12.3</v>
      </c>
      <c r="F22" s="42">
        <f>'[1]prova gio'!G22</f>
        <v>11.36</v>
      </c>
      <c r="G22" s="43">
        <v>10.26</v>
      </c>
      <c r="H22" s="44">
        <f>F22-G22</f>
        <v>1.0999999999999996</v>
      </c>
      <c r="I22" s="45">
        <f>F22/(D22/12)</f>
        <v>0.007373600918454693</v>
      </c>
      <c r="J22" s="35">
        <f>ROUND(D22/12*13/156/12*130%,2)</f>
        <v>13.91</v>
      </c>
      <c r="K22" s="54">
        <f>'[1]prova gio'!L22</f>
        <v>12.85</v>
      </c>
      <c r="L22" s="36">
        <v>11.6</v>
      </c>
      <c r="M22" s="35">
        <f>ROUND((K22-L22),2)</f>
        <v>1.25</v>
      </c>
      <c r="N22" s="37">
        <f>K22/(D22/12)</f>
        <v>0.00834073695441398</v>
      </c>
      <c r="O22" s="38">
        <f>ROUND(D22/12*13/156/12*150%,2)</f>
        <v>16.05</v>
      </c>
      <c r="P22" s="35">
        <f>'[1]prova gio'!Q22</f>
        <v>14.82</v>
      </c>
      <c r="Q22" s="39">
        <v>13.39</v>
      </c>
      <c r="R22" s="35">
        <f>ROUND((P22-Q22),2)</f>
        <v>1.43</v>
      </c>
      <c r="S22" s="40">
        <f>P22/(D22/12)</f>
        <v>0.009619433592561493</v>
      </c>
    </row>
    <row r="23" spans="1:19" ht="22.5" customHeight="1">
      <c r="A23" s="47" t="s">
        <v>34</v>
      </c>
      <c r="B23" s="28"/>
      <c r="C23" s="4"/>
      <c r="D23" s="29"/>
      <c r="E23" s="41"/>
      <c r="F23" s="48"/>
      <c r="G23" s="43"/>
      <c r="H23" s="44"/>
      <c r="I23" s="45"/>
      <c r="J23" s="35"/>
      <c r="K23" s="49"/>
      <c r="L23" s="36"/>
      <c r="M23" s="35"/>
      <c r="N23" s="37"/>
      <c r="O23" s="38"/>
      <c r="P23" s="49"/>
      <c r="Q23" s="39"/>
      <c r="R23" s="35"/>
      <c r="S23" s="40"/>
    </row>
    <row r="24" spans="1:19" ht="22.5" customHeight="1">
      <c r="A24" s="57" t="s">
        <v>35</v>
      </c>
      <c r="B24" s="28">
        <v>113.5</v>
      </c>
      <c r="C24" s="4">
        <v>17535.75</v>
      </c>
      <c r="D24" s="29">
        <f>B24*164.7</f>
        <v>18693.449999999997</v>
      </c>
      <c r="E24" s="41">
        <f>ROUND(D24/12*13/156/12*115%,2)</f>
        <v>12.44</v>
      </c>
      <c r="F24" s="42">
        <f>'[1]prova gio'!G23</f>
        <v>11.49</v>
      </c>
      <c r="G24" s="43">
        <v>9.65</v>
      </c>
      <c r="H24" s="44">
        <f>F24-G24</f>
        <v>1.8399999999999999</v>
      </c>
      <c r="I24" s="45">
        <f>F24/(D24/12)</f>
        <v>0.007375845550179343</v>
      </c>
      <c r="J24" s="35">
        <f>ROUND(D24/12*13/156/12*130%,2)</f>
        <v>14.06</v>
      </c>
      <c r="K24" s="54">
        <f>'[1]prova gio'!L23</f>
        <v>12.98</v>
      </c>
      <c r="L24" s="36">
        <v>10.91</v>
      </c>
      <c r="M24" s="35">
        <f>ROUND((K24-L24),2)</f>
        <v>2.07</v>
      </c>
      <c r="N24" s="37">
        <f>K24/(D24/12)</f>
        <v>0.008332330308209563</v>
      </c>
      <c r="O24" s="38">
        <f>ROUND(D24/12*13/156/12*150%,2)</f>
        <v>16.23</v>
      </c>
      <c r="P24" s="35">
        <f>'[1]prova gio'!Q23</f>
        <v>14.99</v>
      </c>
      <c r="Q24" s="39">
        <v>12.59</v>
      </c>
      <c r="R24" s="35">
        <f>ROUND((P24-Q24),2)</f>
        <v>2.4</v>
      </c>
      <c r="S24" s="40">
        <f>P24/(D24/12)</f>
        <v>0.009622621827431536</v>
      </c>
    </row>
    <row r="25" spans="1:19" ht="22.5" customHeight="1">
      <c r="A25" s="58" t="s">
        <v>39</v>
      </c>
      <c r="B25" s="28">
        <v>111.5</v>
      </c>
      <c r="C25" s="4">
        <v>17226.75</v>
      </c>
      <c r="D25" s="29">
        <f>B25*164.7</f>
        <v>18364.05</v>
      </c>
      <c r="E25" s="41">
        <f>ROUND(D25/12*13/156/12*115%,2)</f>
        <v>12.22</v>
      </c>
      <c r="F25" s="42">
        <f>'[1]prova gio'!G24</f>
        <v>11.29</v>
      </c>
      <c r="G25" s="43">
        <v>9.65</v>
      </c>
      <c r="H25" s="44">
        <f>F25-G25</f>
        <v>1.6399999999999988</v>
      </c>
      <c r="I25" s="45">
        <f>F25/(D25/12)</f>
        <v>0.007377457586970194</v>
      </c>
      <c r="J25" s="35">
        <f>ROUND(D25/12*13/156/12*130%,2)</f>
        <v>13.82</v>
      </c>
      <c r="K25" s="54">
        <f>'[1]prova gio'!L24</f>
        <v>12.76</v>
      </c>
      <c r="L25" s="36">
        <v>10.91</v>
      </c>
      <c r="M25" s="35">
        <f>ROUND((K25-L25),2)</f>
        <v>1.85</v>
      </c>
      <c r="N25" s="37">
        <f>K25/(D25/12)</f>
        <v>0.008338030009720079</v>
      </c>
      <c r="O25" s="38">
        <f>ROUND(D25/12*13/156/12*150%,2)</f>
        <v>15.94</v>
      </c>
      <c r="P25" s="35">
        <f>'[1]prova gio'!Q24</f>
        <v>14.72</v>
      </c>
      <c r="Q25" s="39">
        <v>12.59</v>
      </c>
      <c r="R25" s="35">
        <f>ROUND((P25-Q25),2)</f>
        <v>2.13</v>
      </c>
      <c r="S25" s="40">
        <f>P25/(D25/12)</f>
        <v>0.009618793240053257</v>
      </c>
    </row>
    <row r="26" spans="1:19" ht="22.5" customHeight="1">
      <c r="A26" s="59" t="s">
        <v>40</v>
      </c>
      <c r="B26" s="28">
        <v>108</v>
      </c>
      <c r="C26" s="4">
        <v>16686</v>
      </c>
      <c r="D26" s="29">
        <f>B26*164.7</f>
        <v>17787.6</v>
      </c>
      <c r="E26" s="41">
        <f>ROUND(D26/12*13/156/12*115%,2)</f>
        <v>11.84</v>
      </c>
      <c r="F26" s="42">
        <f>'[1]prova gio'!G25</f>
        <v>10.93</v>
      </c>
      <c r="G26" s="43">
        <v>9.65</v>
      </c>
      <c r="H26" s="44">
        <f>F26-G26</f>
        <v>1.2799999999999994</v>
      </c>
      <c r="I26" s="45">
        <f>F26/(D26/12)</f>
        <v>0.007373676043985698</v>
      </c>
      <c r="J26" s="35">
        <f>ROUND(D26/12*13/156/12*130%,2)</f>
        <v>13.38</v>
      </c>
      <c r="K26" s="54">
        <f>'[1]prova gio'!L25</f>
        <v>12.36</v>
      </c>
      <c r="L26" s="36">
        <v>10.91</v>
      </c>
      <c r="M26" s="35">
        <f>ROUND((K26-L26),2)</f>
        <v>1.45</v>
      </c>
      <c r="N26" s="37">
        <f>K26/(D26/12)</f>
        <v>0.00833839303784659</v>
      </c>
      <c r="O26" s="38">
        <f>ROUND(D26/12*13/156/12*150%,2)</f>
        <v>15.44</v>
      </c>
      <c r="P26" s="35">
        <f>'[1]prova gio'!Q25</f>
        <v>14.26</v>
      </c>
      <c r="Q26" s="39">
        <v>12.59</v>
      </c>
      <c r="R26" s="35">
        <f>ROUND((P26-Q26),2)</f>
        <v>1.67</v>
      </c>
      <c r="S26" s="40">
        <f>P26/(D26/12)</f>
        <v>0.009620184847871551</v>
      </c>
    </row>
    <row r="27" spans="1:19" ht="22.5" customHeight="1">
      <c r="A27" s="59" t="s">
        <v>36</v>
      </c>
      <c r="B27" s="28">
        <v>104.5</v>
      </c>
      <c r="C27" s="4">
        <v>16145.25</v>
      </c>
      <c r="D27" s="29">
        <f>B27*164.7</f>
        <v>17211.149999999998</v>
      </c>
      <c r="E27" s="41">
        <f>ROUND(D27/12*13/156/12*115%,2)</f>
        <v>11.45</v>
      </c>
      <c r="F27" s="42">
        <f>'[1]prova gio'!G26</f>
        <v>10.57</v>
      </c>
      <c r="G27" s="43">
        <v>9.65</v>
      </c>
      <c r="H27" s="44">
        <f>F27-G27</f>
        <v>0.9199999999999999</v>
      </c>
      <c r="I27" s="45">
        <f>F27/(D27/12)</f>
        <v>0.007369641191901762</v>
      </c>
      <c r="J27" s="35">
        <f>ROUND(D27/12*13/156/12*130%,2)</f>
        <v>12.95</v>
      </c>
      <c r="K27" s="35">
        <f>'[1]prova gio'!L26</f>
        <v>11.96</v>
      </c>
      <c r="L27" s="36">
        <v>10.91</v>
      </c>
      <c r="M27" s="35">
        <f>ROUND((K27-L27),2)</f>
        <v>1.05</v>
      </c>
      <c r="N27" s="37">
        <f>K27/(D27/12)</f>
        <v>0.00833878038364665</v>
      </c>
      <c r="O27" s="38">
        <f>ROUND(D27/12*13/156/12*150%,2)</f>
        <v>14.94</v>
      </c>
      <c r="P27" s="35">
        <f>'[1]prova gio'!Q26</f>
        <v>13.8</v>
      </c>
      <c r="Q27" s="39">
        <v>12.59</v>
      </c>
      <c r="R27" s="35">
        <f>ROUND((P27-Q27),2)</f>
        <v>1.21</v>
      </c>
      <c r="S27" s="40">
        <f>P27/(D27/12)</f>
        <v>0.009621669673438442</v>
      </c>
    </row>
    <row r="28" spans="1:19" ht="22.5" customHeight="1">
      <c r="A28" s="59" t="s">
        <v>37</v>
      </c>
      <c r="B28" s="60">
        <v>101.25</v>
      </c>
      <c r="C28" s="61">
        <v>15643.13</v>
      </c>
      <c r="D28" s="62">
        <f>B28*164.7</f>
        <v>16675.875</v>
      </c>
      <c r="E28" s="63">
        <f>ROUND(D28/12*13/156/12*115%,2)</f>
        <v>11.1</v>
      </c>
      <c r="F28" s="64">
        <f>'[1]prova gio'!G27</f>
        <v>10.25</v>
      </c>
      <c r="G28" s="65">
        <v>9.65</v>
      </c>
      <c r="H28" s="66">
        <f>F28-G28</f>
        <v>0.5999999999999996</v>
      </c>
      <c r="I28" s="67">
        <f>F28/(D28/12)</f>
        <v>0.007375924801547145</v>
      </c>
      <c r="J28" s="68">
        <f>ROUND(D28/12*13/156/12*130%,2)</f>
        <v>12.55</v>
      </c>
      <c r="K28" s="68">
        <f>'[1]prova gio'!L27</f>
        <v>11.59</v>
      </c>
      <c r="L28" s="69">
        <v>10.91</v>
      </c>
      <c r="M28" s="68">
        <f>ROUND((K28-L28),2)</f>
        <v>0.68</v>
      </c>
      <c r="N28" s="70">
        <f>K28/(D28/12)</f>
        <v>0.008340192043895748</v>
      </c>
      <c r="O28" s="71">
        <f>ROUND(D28/12*13/156/12*150%,2)</f>
        <v>14.48</v>
      </c>
      <c r="P28" s="68">
        <f>'[1]prova gio'!Q27</f>
        <v>13.37</v>
      </c>
      <c r="Q28" s="72">
        <v>12.59</v>
      </c>
      <c r="R28" s="68">
        <f>ROUND((P28-Q28),2)</f>
        <v>0.78</v>
      </c>
      <c r="S28" s="73">
        <f>P28/(D28/12)</f>
        <v>0.00962108435089613</v>
      </c>
    </row>
    <row r="29" spans="1:18" ht="22.5" customHeight="1">
      <c r="A29" s="74"/>
      <c r="B29" s="75"/>
      <c r="C29" s="4"/>
      <c r="D29" s="76"/>
      <c r="E29" s="42"/>
      <c r="F29" s="42"/>
      <c r="G29" s="43"/>
      <c r="H29" s="44"/>
      <c r="I29" s="44"/>
      <c r="J29" s="77"/>
      <c r="K29" s="77"/>
      <c r="L29" s="36"/>
      <c r="M29" s="35"/>
      <c r="N29" s="35"/>
      <c r="O29" s="78"/>
      <c r="P29" s="54"/>
      <c r="Q29" s="39"/>
      <c r="R29" s="35"/>
    </row>
    <row r="30" spans="1:5" ht="12.75">
      <c r="A30" s="49"/>
      <c r="B30" s="48"/>
      <c r="C30" s="4"/>
      <c r="E30" s="48"/>
    </row>
  </sheetData>
  <sheetProtection/>
  <mergeCells count="8">
    <mergeCell ref="O3:S3"/>
    <mergeCell ref="J3:N3"/>
    <mergeCell ref="E3:I3"/>
    <mergeCell ref="A2:R2"/>
    <mergeCell ref="A3:A4"/>
    <mergeCell ref="B3:B4"/>
    <mergeCell ref="C3:C4"/>
    <mergeCell ref="D3:D4"/>
  </mergeCells>
  <printOptions horizontalCentered="1" verticalCentered="1"/>
  <pageMargins left="0.15748031496062992" right="0.15748031496062992" top="0.5511811023622047" bottom="0.5118110236220472" header="0.15748031496062992" footer="0.5118110236220472"/>
  <pageSetup fitToHeight="1" fitToWidth="1" horizontalDpi="600" verticalDpi="600" orientation="landscape" paperSize="9" scale="43" r:id="rId1"/>
  <headerFooter alignWithMargins="0">
    <oddHeader>&amp;C&amp;14
&amp;RPS-FG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Caliendo</dc:creator>
  <cp:keywords/>
  <dc:description/>
  <cp:lastModifiedBy>mariacristina.dangio</cp:lastModifiedBy>
  <dcterms:created xsi:type="dcterms:W3CDTF">2009-01-15T18:19:09Z</dcterms:created>
  <dcterms:modified xsi:type="dcterms:W3CDTF">2009-01-16T12:09:05Z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